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'!$A$1:$E$60</definedName>
    <definedName name="_xlnm.Print_Area" localSheetId="3">' CF'!$A$1:$H$77</definedName>
    <definedName name="_xlnm.Print_Area" localSheetId="2">'Equity'!$A$1:$K$43</definedName>
    <definedName name="_xlnm.Print_Area" localSheetId="0">'Inc Stat '!$D$1:$I$51</definedName>
  </definedNames>
  <calcPr fullCalcOnLoad="1"/>
</workbook>
</file>

<file path=xl/sharedStrings.xml><?xml version="1.0" encoding="utf-8"?>
<sst xmlns="http://schemas.openxmlformats.org/spreadsheetml/2006/main" count="228" uniqueCount="170">
  <si>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</si>
  <si>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</si>
  <si>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</si>
  <si>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</si>
  <si>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</si>
  <si>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</si>
  <si>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</si>
  <si>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</si>
  <si>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</si>
  <si>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</si>
  <si>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</si>
  <si>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</si>
  <si>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</si>
  <si>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</si>
  <si>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</si>
  <si>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</si>
  <si>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</si>
  <si>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</si>
  <si>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</si>
  <si>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</si>
  <si>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</si>
  <si>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</si>
  <si>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31/01/2002</t>
  </si>
  <si>
    <t>Property, plant &amp; equipment</t>
  </si>
  <si>
    <t>Current assets</t>
  </si>
  <si>
    <t>Share capital</t>
  </si>
  <si>
    <t>Operating expenses</t>
  </si>
  <si>
    <t>Other operating income</t>
  </si>
  <si>
    <t>Finance costs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</si>
  <si>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</si>
  <si>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</si>
  <si>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</si>
  <si>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</si>
  <si>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</si>
  <si>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</si>
  <si>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Sen</t>
  </si>
  <si>
    <t xml:space="preserve"> INDIVIDUAL QUARTER</t>
  </si>
  <si>
    <t>N/A</t>
  </si>
  <si>
    <t>Condensed Consolidated Cash Flow Statements</t>
  </si>
  <si>
    <t>9 MONTHS</t>
  </si>
  <si>
    <t>ENDED</t>
  </si>
  <si>
    <t>RM</t>
  </si>
  <si>
    <t>Adjustments for :</t>
  </si>
  <si>
    <t>Amortisation of reserve on consolidation</t>
  </si>
  <si>
    <t>Amortisation of goodwill on consolidation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</si>
  <si>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</si>
  <si>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</si>
  <si>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</si>
  <si>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</si>
  <si>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</si>
  <si>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</si>
  <si>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</si>
  <si>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</si>
  <si>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Purchase of property, plant and equipment</t>
  </si>
  <si>
    <t>Proceeds from disposal of property, plant and equipment</t>
  </si>
  <si>
    <t>Dividends paid to shareholders</t>
  </si>
  <si>
    <t>Repayment of term loan</t>
  </si>
  <si>
    <t>Net change in cash and cash equivalents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</si>
  <si>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</si>
  <si>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</si>
  <si>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</si>
  <si>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</si>
  <si>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</si>
  <si>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</si>
  <si>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</si>
  <si>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>12 MONTHS ENDED</t>
  </si>
  <si>
    <t>-     Basic</t>
  </si>
  <si>
    <t>Deferred tax assets</t>
  </si>
  <si>
    <t>Profit before tax</t>
  </si>
  <si>
    <t>Net gain on disposal of property, plant and equipment</t>
  </si>
  <si>
    <t>Number of shares net of treasury shares ('000)</t>
  </si>
  <si>
    <t>shares</t>
  </si>
  <si>
    <t>Treasury</t>
  </si>
  <si>
    <t>Share</t>
  </si>
  <si>
    <t>PERIOD</t>
  </si>
  <si>
    <t>YEAR</t>
  </si>
  <si>
    <t>(AUDITED)</t>
  </si>
  <si>
    <t>PRECEDING</t>
  </si>
  <si>
    <t>Property, plant and equipment written off</t>
  </si>
  <si>
    <t>CUMULATIVE QUARTER</t>
  </si>
  <si>
    <t>At 1 August 2005</t>
  </si>
  <si>
    <t>Cash Flows from Operating Activities</t>
  </si>
  <si>
    <t>Cash Flows from Investing Activities</t>
  </si>
  <si>
    <t>Profit before taxation</t>
  </si>
  <si>
    <t>Operating profit before working capital changes</t>
  </si>
  <si>
    <t>Net cash generated from operating activities</t>
  </si>
  <si>
    <t>Net cash used in investing activities</t>
  </si>
  <si>
    <t>Cash Flows from Financing Activities</t>
  </si>
  <si>
    <t>Cash and cash equivalents at beginning of year</t>
  </si>
  <si>
    <t>Interest expense</t>
  </si>
  <si>
    <t>Net cash used in financing activities</t>
  </si>
  <si>
    <t>Acquisition of treasury shares</t>
  </si>
  <si>
    <t>Proceeds from term loan</t>
  </si>
  <si>
    <t>Acquisition of a subsidiary</t>
  </si>
  <si>
    <t>Current liabilities</t>
  </si>
  <si>
    <t>Non current liabilities</t>
  </si>
  <si>
    <t>FINANCIAL YEAR END</t>
  </si>
  <si>
    <t>Purchase of treasury shares</t>
  </si>
  <si>
    <t>31/07/2006</t>
  </si>
  <si>
    <t>Allowance for doubtful debts</t>
  </si>
  <si>
    <t>Impairment loss on timber rights</t>
  </si>
  <si>
    <t>Bad debts written off</t>
  </si>
  <si>
    <t>Impairment loss on property, plant and equipment</t>
  </si>
  <si>
    <t>Tax refund</t>
  </si>
  <si>
    <t>Non-current assets</t>
  </si>
  <si>
    <t>Borrowings</t>
  </si>
  <si>
    <t>Treasury shares</t>
  </si>
  <si>
    <t>Share premium</t>
  </si>
  <si>
    <t>Total equity</t>
  </si>
  <si>
    <t>Non-Distributable</t>
  </si>
  <si>
    <t>Distributable</t>
  </si>
  <si>
    <t>01/02/2006 to</t>
  </si>
  <si>
    <t>30/04/2006</t>
  </si>
  <si>
    <t>At 1 August 2006</t>
  </si>
  <si>
    <t>31/10/2005</t>
  </si>
  <si>
    <t>31/10/2006</t>
  </si>
  <si>
    <t>Three Months</t>
  </si>
  <si>
    <t>Ended 31 October 2006</t>
  </si>
  <si>
    <t>At 31 October 2006</t>
  </si>
  <si>
    <t>At 31 October 2005</t>
  </si>
  <si>
    <t>For the quarter ended 31 October 2006</t>
  </si>
  <si>
    <t>As At 31 October 2006</t>
  </si>
  <si>
    <t xml:space="preserve">Earnings per share attributtable to </t>
  </si>
  <si>
    <t>ASSETS</t>
  </si>
  <si>
    <t>Tax recoverable</t>
  </si>
  <si>
    <t xml:space="preserve">Cash and bank balances </t>
  </si>
  <si>
    <t>Tax payables</t>
  </si>
  <si>
    <t>Dividends payable</t>
  </si>
  <si>
    <t>TOTAL ASSETS</t>
  </si>
  <si>
    <t>EQUITY AND LIABILITIES</t>
  </si>
  <si>
    <t>Land premium payable</t>
  </si>
  <si>
    <t>Deferred tax liabilities</t>
  </si>
  <si>
    <t>Total liabilities</t>
  </si>
  <si>
    <t xml:space="preserve">The condensed consolidated statement of changes in equity should be read in conjunction with the audited financial </t>
  </si>
  <si>
    <t xml:space="preserve">The condensed consolidated cash flow statement should be read in conjunction with the audited financial statements for the </t>
  </si>
  <si>
    <t>Note: N/A: Not Applicable</t>
  </si>
  <si>
    <t>Long term receivables</t>
  </si>
  <si>
    <t>TOTAL EQUITY AND LIABILITIES</t>
  </si>
  <si>
    <t xml:space="preserve">The condensed consolidated income statement should be read in conjunction with the audited financial statements for the year ended </t>
  </si>
  <si>
    <t>Retained earnings</t>
  </si>
  <si>
    <t>Cash and bank balances</t>
  </si>
  <si>
    <t xml:space="preserve">Cash and cash equivalents at the end of the financial period </t>
  </si>
  <si>
    <t>comprise the following:</t>
  </si>
  <si>
    <t>As at 31.10.2006</t>
  </si>
  <si>
    <t>As at 31.10.2005</t>
  </si>
  <si>
    <t>PERIOD ENDED</t>
  </si>
  <si>
    <t>year ended 31 July 2006 and the accompanying explanatory notes attached to the quarterly financial report.</t>
  </si>
  <si>
    <t>31 July 2006 and the accompanying explanatory notes attached to the quarterly report.</t>
  </si>
  <si>
    <t>statements for the year ended 31 July 2006 and the accompanying explanatory notes attached to the quarterly report.</t>
  </si>
  <si>
    <t>Other operating expenses</t>
  </si>
  <si>
    <t>Bank overdrafts (included in short term borrowings in Note 23)</t>
  </si>
  <si>
    <t>Operating profit</t>
  </si>
  <si>
    <t>Profit for the period</t>
  </si>
  <si>
    <t>Income tax expense</t>
  </si>
  <si>
    <t>Intangible assets</t>
  </si>
  <si>
    <t>Investment properties</t>
  </si>
  <si>
    <t>Amortisation of other intangible assets</t>
  </si>
  <si>
    <t>Depreciation of investment properties</t>
  </si>
  <si>
    <t>equity holders of the Company:</t>
  </si>
  <si>
    <t>Profit for the period wholly attributable</t>
  </si>
  <si>
    <t>to equity holders of the Company</t>
  </si>
  <si>
    <t>Equity attributable to equity holders of the Company:</t>
  </si>
  <si>
    <t>Attributable to Equity Holders of the Company</t>
  </si>
  <si>
    <t>Purchase and subsequent expenditure of investment properties</t>
  </si>
  <si>
    <t xml:space="preserve">Depreciation of property, plant and equipment </t>
  </si>
  <si>
    <t>ended 31 October 2005</t>
  </si>
  <si>
    <t>year ended 31 July 2006 and the accompanying explanatory notes attached to the quarterly report.</t>
  </si>
  <si>
    <t>The condensed consolidated balance sheet should be read in conjunction with the audited financial statements for the</t>
  </si>
  <si>
    <t>Net assets per share attributable to ordinary</t>
  </si>
  <si>
    <t xml:space="preserve"> equity holders of the parent (RM)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</si>
</sst>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7" fontId="6" fillId="0" borderId="0" xfId="15" applyNumberFormat="1" applyFont="1" applyAlignment="1">
      <alignment/>
    </xf>
    <xf numFmtId="3" fontId="6" fillId="0" borderId="0" xfId="15" applyNumberFormat="1" applyFont="1" applyAlignment="1">
      <alignment horizontal="right"/>
    </xf>
    <xf numFmtId="37" fontId="6" fillId="0" borderId="0" xfId="15" applyNumberFormat="1" applyFont="1" applyAlignment="1">
      <alignment horizontal="right"/>
    </xf>
    <xf numFmtId="37" fontId="6" fillId="0" borderId="0" xfId="15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7" fillId="0" borderId="0" xfId="0" applyFont="1" applyAlignment="1">
      <alignment/>
    </xf>
    <xf numFmtId="37" fontId="5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6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7" fontId="1" fillId="0" borderId="4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4" fontId="3" fillId="0" borderId="0" xfId="0" applyNumberFormat="1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178" fontId="1" fillId="0" borderId="0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78" fontId="5" fillId="0" borderId="0" xfId="15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178" fontId="1" fillId="0" borderId="4" xfId="0" applyNumberFormat="1" applyFont="1" applyBorder="1" applyAlignment="1">
      <alignment/>
    </xf>
    <xf numFmtId="0" fontId="1" fillId="0" borderId="0" xfId="0" applyFont="1" applyAlignment="1" quotePrefix="1">
      <alignment/>
    </xf>
    <xf numFmtId="178" fontId="1" fillId="0" borderId="0" xfId="0" applyNumberFormat="1" applyFont="1" applyAlignment="1" quotePrefix="1">
      <alignment/>
    </xf>
    <xf numFmtId="3" fontId="1" fillId="0" borderId="0" xfId="0" applyNumberFormat="1" applyFont="1" applyFill="1" applyAlignment="1" quotePrefix="1">
      <alignment/>
    </xf>
    <xf numFmtId="178" fontId="1" fillId="0" borderId="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/>
    </xf>
    <xf numFmtId="3" fontId="1" fillId="0" borderId="3" xfId="15" applyNumberFormat="1" applyFont="1" applyFill="1" applyBorder="1" applyAlignment="1">
      <alignment horizontal="right"/>
    </xf>
    <xf numFmtId="3" fontId="1" fillId="0" borderId="4" xfId="15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8" fontId="1" fillId="0" borderId="0" xfId="0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178" fontId="1" fillId="0" borderId="0" xfId="15" applyNumberFormat="1" applyFont="1" applyFill="1" applyBorder="1" applyAlignment="1">
      <alignment/>
    </xf>
    <xf numFmtId="3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78" fontId="1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178" fontId="1" fillId="0" borderId="0" xfId="15" applyNumberFormat="1" applyFont="1" applyFill="1" applyBorder="1" applyAlignment="1">
      <alignment horizontal="right"/>
    </xf>
    <xf numFmtId="4" fontId="1" fillId="0" borderId="0" xfId="0" applyNumberFormat="1" applyFont="1" applyAlignment="1" quotePrefix="1">
      <alignment/>
    </xf>
    <xf numFmtId="43" fontId="1" fillId="0" borderId="0" xfId="15" applyNumberFormat="1" applyFont="1" applyFill="1" applyBorder="1" applyAlignment="1">
      <alignment/>
    </xf>
    <xf numFmtId="40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4" fontId="1" fillId="0" borderId="0" xfId="0" applyNumberFormat="1" applyFont="1" applyBorder="1" applyAlignment="1">
      <alignment horizontal="center"/>
    </xf>
    <xf numFmtId="178" fontId="2" fillId="0" borderId="0" xfId="15" applyNumberFormat="1" applyFont="1" applyFill="1" applyAlignment="1">
      <alignment horizontal="right"/>
    </xf>
    <xf numFmtId="37" fontId="2" fillId="0" borderId="0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/>
    </xf>
    <xf numFmtId="181" fontId="1" fillId="0" borderId="0" xfId="0" applyNumberFormat="1" applyFont="1" applyFill="1" applyBorder="1" applyAlignment="1">
      <alignment/>
    </xf>
    <xf numFmtId="37" fontId="2" fillId="0" borderId="0" xfId="15" applyNumberFormat="1" applyFont="1" applyFill="1" applyBorder="1" applyAlignment="1">
      <alignment horizontal="right"/>
    </xf>
    <xf numFmtId="37" fontId="4" fillId="0" borderId="0" xfId="15" applyNumberFormat="1" applyFont="1" applyFill="1" applyBorder="1" applyAlignment="1">
      <alignment horizontal="right"/>
    </xf>
    <xf numFmtId="37" fontId="1" fillId="0" borderId="3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0577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50577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63341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63341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63341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>
          <a:off x="63341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63341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8"/>
        <xdr:cNvSpPr>
          <a:spLocks/>
        </xdr:cNvSpPr>
      </xdr:nvSpPr>
      <xdr:spPr>
        <a:xfrm>
          <a:off x="5057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9"/>
        <xdr:cNvSpPr>
          <a:spLocks/>
        </xdr:cNvSpPr>
      </xdr:nvSpPr>
      <xdr:spPr>
        <a:xfrm>
          <a:off x="5057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67665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67665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104775</xdr:colOff>
      <xdr:row>11</xdr:row>
      <xdr:rowOff>95250</xdr:rowOff>
    </xdr:from>
    <xdr:to>
      <xdr:col>3</xdr:col>
      <xdr:colOff>19050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466975" y="20764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11</xdr:row>
      <xdr:rowOff>95250</xdr:rowOff>
    </xdr:from>
    <xdr:to>
      <xdr:col>10</xdr:col>
      <xdr:colOff>762000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6238875" y="2076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Line 1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Line 2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Line 2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Line 2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Line 2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2" name="Line 2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Line 2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Line 2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Line 3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" name="Line 3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0" name="Line 3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1" name="Line 3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274"/>
  <sheetViews>
    <sheetView tabSelected="1" zoomScale="80" zoomScaleNormal="80" zoomScaleSheetLayoutView="100" workbookViewId="0" topLeftCell="B1">
      <selection activeCell="B1" sqref="B1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3.57421875" style="8" hidden="1" customWidth="1"/>
    <col min="4" max="4" width="36.00390625" style="8" customWidth="1"/>
    <col min="5" max="5" width="16.7109375" style="8" customWidth="1"/>
    <col min="6" max="6" width="20.7109375" style="18" customWidth="1"/>
    <col min="7" max="7" width="2.28125" style="12" customWidth="1"/>
    <col min="8" max="8" width="16.8515625" style="12" customWidth="1"/>
    <col min="9" max="9" width="20.7109375" style="14" customWidth="1"/>
    <col min="10" max="10" width="10.421875" style="14" customWidth="1"/>
    <col min="11" max="11" width="10.140625" style="14" customWidth="1"/>
    <col min="12" max="12" width="9.8515625" style="8" customWidth="1"/>
    <col min="13" max="13" width="7.57421875" style="8" customWidth="1"/>
    <col min="14" max="14" width="5.57421875" style="8" customWidth="1"/>
    <col min="15" max="17" width="3.57421875" style="8" hidden="1" customWidth="1"/>
    <col min="18" max="19" width="4.7109375" style="8" customWidth="1"/>
    <col min="20" max="20" width="5.00390625" style="8" customWidth="1"/>
    <col min="21" max="21" width="4.7109375" style="8" customWidth="1"/>
    <col min="22" max="22" width="3.57421875" style="8" hidden="1" customWidth="1"/>
    <col min="23" max="23" width="3.57421875" style="8" customWidth="1"/>
    <col min="24" max="24" width="4.8515625" style="8" customWidth="1"/>
    <col min="25" max="25" width="5.421875" style="8" customWidth="1"/>
    <col min="26" max="16384" width="3.57421875" style="8" customWidth="1"/>
  </cols>
  <sheetData>
    <row r="1" spans="3:11" s="1" customFormat="1" ht="18.75" customHeight="1">
      <c r="C1" s="2" t="s">
        <v>0</v>
      </c>
      <c r="D1" s="2" t="s">
        <v>33</v>
      </c>
      <c r="E1" s="2"/>
      <c r="H1" s="3"/>
      <c r="I1" s="28"/>
      <c r="J1" s="28"/>
      <c r="K1" s="28"/>
    </row>
    <row r="2" spans="3:11" s="1" customFormat="1" ht="15.75" customHeight="1">
      <c r="C2" s="2" t="s">
        <v>1</v>
      </c>
      <c r="D2" s="2" t="s">
        <v>32</v>
      </c>
      <c r="E2" s="2"/>
      <c r="H2" s="3"/>
      <c r="I2" s="28"/>
      <c r="J2" s="28"/>
      <c r="K2" s="28"/>
    </row>
    <row r="3" spans="3:11" s="1" customFormat="1" ht="15.75" customHeight="1">
      <c r="C3" s="2" t="s">
        <v>2</v>
      </c>
      <c r="D3" s="2" t="s">
        <v>31</v>
      </c>
      <c r="E3" s="2"/>
      <c r="F3" s="6"/>
      <c r="H3" s="3"/>
      <c r="I3" s="28"/>
      <c r="J3" s="28"/>
      <c r="K3" s="28"/>
    </row>
    <row r="4" spans="3:11" s="1" customFormat="1" ht="15" customHeight="1">
      <c r="C4" s="2" t="s">
        <v>3</v>
      </c>
      <c r="D4" s="2" t="s">
        <v>30</v>
      </c>
      <c r="E4" s="2"/>
      <c r="H4" s="3"/>
      <c r="I4" s="28"/>
      <c r="J4" s="28"/>
      <c r="K4" s="28"/>
    </row>
    <row r="5" spans="3:11" s="1" customFormat="1" ht="15" customHeight="1">
      <c r="C5" s="2"/>
      <c r="D5" s="2" t="s">
        <v>29</v>
      </c>
      <c r="E5" s="2"/>
      <c r="H5" s="3"/>
      <c r="I5" s="28"/>
      <c r="J5" s="28"/>
      <c r="K5" s="28"/>
    </row>
    <row r="6" spans="2:9" ht="12" customHeight="1">
      <c r="B6" s="9"/>
      <c r="C6" s="9"/>
      <c r="D6" s="9"/>
      <c r="E6" s="9"/>
      <c r="F6" s="11"/>
      <c r="G6" s="10"/>
      <c r="H6" s="10"/>
      <c r="I6" s="9"/>
    </row>
    <row r="7" ht="8.25" customHeight="1">
      <c r="F7" s="12"/>
    </row>
    <row r="8" ht="8.25" customHeight="1">
      <c r="F8" s="12"/>
    </row>
    <row r="9" ht="8.25" customHeight="1">
      <c r="F9" s="12"/>
    </row>
    <row r="10" spans="3:8" ht="14.25" customHeight="1">
      <c r="C10" s="14"/>
      <c r="D10" s="44" t="s">
        <v>34</v>
      </c>
      <c r="E10" s="14"/>
      <c r="F10" s="15"/>
      <c r="G10" s="13"/>
      <c r="H10" s="13"/>
    </row>
    <row r="11" spans="3:6" ht="14.25" customHeight="1">
      <c r="C11" s="16"/>
      <c r="D11" s="44" t="s">
        <v>120</v>
      </c>
      <c r="E11" s="16"/>
      <c r="F11" s="17"/>
    </row>
    <row r="12" spans="3:6" ht="14.25" customHeight="1">
      <c r="C12" s="16"/>
      <c r="D12" s="60"/>
      <c r="E12" s="16"/>
      <c r="F12" s="17"/>
    </row>
    <row r="13" spans="2:11" s="1" customFormat="1" ht="15" customHeight="1">
      <c r="B13" s="2"/>
      <c r="C13" s="2"/>
      <c r="D13" s="2"/>
      <c r="E13" s="172" t="s">
        <v>18</v>
      </c>
      <c r="F13" s="172"/>
      <c r="G13" s="3"/>
      <c r="H13" s="172" t="s">
        <v>18</v>
      </c>
      <c r="I13" s="172"/>
      <c r="J13" s="28"/>
      <c r="K13" s="28"/>
    </row>
    <row r="14" spans="2:11" s="1" customFormat="1" ht="15" customHeight="1">
      <c r="B14" s="2"/>
      <c r="E14" s="168" t="s">
        <v>36</v>
      </c>
      <c r="F14" s="169"/>
      <c r="G14" s="156"/>
      <c r="H14" s="170" t="s">
        <v>79</v>
      </c>
      <c r="I14" s="171"/>
      <c r="J14" s="28"/>
      <c r="K14" s="28"/>
    </row>
    <row r="15" spans="5:11" s="1" customFormat="1" ht="15" customHeight="1">
      <c r="E15" s="119" t="s">
        <v>4</v>
      </c>
      <c r="F15" s="117" t="s">
        <v>5</v>
      </c>
      <c r="G15" s="3"/>
      <c r="H15" s="119" t="s">
        <v>4</v>
      </c>
      <c r="I15" s="61" t="str">
        <f>F15</f>
        <v>PRECEDING YEAR</v>
      </c>
      <c r="J15" s="28"/>
      <c r="K15" s="28"/>
    </row>
    <row r="16" spans="2:102" s="1" customFormat="1" ht="15" customHeight="1">
      <c r="B16" s="2"/>
      <c r="C16" s="2"/>
      <c r="D16" s="2"/>
      <c r="E16" s="61" t="s">
        <v>75</v>
      </c>
      <c r="F16" s="117" t="s">
        <v>6</v>
      </c>
      <c r="G16" s="3"/>
      <c r="H16" s="61" t="s">
        <v>75</v>
      </c>
      <c r="I16" s="61" t="str">
        <f>F16</f>
        <v>CORRESPONDING</v>
      </c>
      <c r="J16" s="132"/>
      <c r="K16" s="132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</row>
    <row r="17" spans="5:102" s="1" customFormat="1" ht="15" customHeight="1">
      <c r="E17" s="119" t="s">
        <v>7</v>
      </c>
      <c r="F17" s="119" t="s">
        <v>7</v>
      </c>
      <c r="G17" s="3"/>
      <c r="H17" s="61" t="s">
        <v>8</v>
      </c>
      <c r="I17" s="61" t="s">
        <v>74</v>
      </c>
      <c r="J17" s="132"/>
      <c r="K17" s="132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</row>
    <row r="18" spans="5:102" s="1" customFormat="1" ht="15" customHeight="1">
      <c r="E18" s="158" t="s">
        <v>115</v>
      </c>
      <c r="F18" s="87" t="s">
        <v>114</v>
      </c>
      <c r="G18" s="157"/>
      <c r="H18" s="158" t="s">
        <v>115</v>
      </c>
      <c r="I18" s="87" t="s">
        <v>114</v>
      </c>
      <c r="J18" s="159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</row>
    <row r="19" spans="5:102" s="1" customFormat="1" ht="15" customHeight="1">
      <c r="E19" s="160" t="s">
        <v>9</v>
      </c>
      <c r="F19" s="160" t="s">
        <v>9</v>
      </c>
      <c r="G19" s="3"/>
      <c r="H19" s="61" t="s">
        <v>9</v>
      </c>
      <c r="I19" s="61" t="s">
        <v>9</v>
      </c>
      <c r="J19" s="159"/>
      <c r="K19" s="132"/>
      <c r="L19" s="132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</row>
    <row r="20" spans="2:102" ht="12" customHeight="1">
      <c r="B20" s="20"/>
      <c r="C20" s="20"/>
      <c r="D20" s="20"/>
      <c r="E20" s="19"/>
      <c r="I20" s="21"/>
      <c r="J20" s="22"/>
      <c r="K20" s="22"/>
      <c r="L20" s="22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</row>
    <row r="21" spans="2:102" s="28" customFormat="1" ht="15" customHeight="1">
      <c r="B21" s="144"/>
      <c r="C21" s="132"/>
      <c r="D21" s="132" t="s">
        <v>10</v>
      </c>
      <c r="E21" s="121">
        <v>150741</v>
      </c>
      <c r="F21" s="121">
        <v>118321</v>
      </c>
      <c r="G21" s="121"/>
      <c r="H21" s="121">
        <f>E21</f>
        <v>150741</v>
      </c>
      <c r="I21" s="121">
        <f>F21</f>
        <v>118321</v>
      </c>
      <c r="J21" s="121"/>
      <c r="K21" s="121"/>
      <c r="L21" s="145"/>
      <c r="M21" s="145"/>
      <c r="N21" s="132"/>
      <c r="O21" s="132"/>
      <c r="P21" s="132"/>
      <c r="Q21" s="132"/>
      <c r="R21" s="145"/>
      <c r="S21" s="146"/>
      <c r="T21" s="145"/>
      <c r="U21" s="132"/>
      <c r="V21" s="132"/>
      <c r="W21" s="145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</row>
    <row r="22" spans="2:102" s="1" customFormat="1" ht="15" customHeight="1">
      <c r="B22" s="74"/>
      <c r="C22" s="74"/>
      <c r="D22" s="74"/>
      <c r="E22" s="147"/>
      <c r="F22" s="147"/>
      <c r="G22" s="121"/>
      <c r="H22" s="121"/>
      <c r="I22" s="147"/>
      <c r="J22" s="121"/>
      <c r="K22" s="147"/>
      <c r="L22" s="145"/>
      <c r="M22" s="148"/>
      <c r="N22" s="74"/>
      <c r="O22" s="74"/>
      <c r="P22" s="74"/>
      <c r="Q22" s="74"/>
      <c r="R22" s="148"/>
      <c r="S22" s="148"/>
      <c r="T22" s="148"/>
      <c r="U22" s="74"/>
      <c r="V22" s="74"/>
      <c r="W22" s="148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</row>
    <row r="23" spans="2:102" s="1" customFormat="1" ht="15" customHeight="1">
      <c r="B23" s="144"/>
      <c r="C23" s="74"/>
      <c r="D23" s="74" t="s">
        <v>26</v>
      </c>
      <c r="E23" s="121">
        <v>-111552</v>
      </c>
      <c r="F23" s="121">
        <v>-87968</v>
      </c>
      <c r="G23" s="121"/>
      <c r="H23" s="121">
        <f>E23</f>
        <v>-111552</v>
      </c>
      <c r="I23" s="121">
        <f>F23</f>
        <v>-87968</v>
      </c>
      <c r="J23" s="121"/>
      <c r="K23" s="121"/>
      <c r="L23" s="145"/>
      <c r="M23" s="148"/>
      <c r="N23" s="74"/>
      <c r="O23" s="74"/>
      <c r="P23" s="74"/>
      <c r="Q23" s="74"/>
      <c r="R23" s="148"/>
      <c r="S23" s="148"/>
      <c r="T23" s="148"/>
      <c r="U23" s="74"/>
      <c r="V23" s="74"/>
      <c r="W23" s="148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</row>
    <row r="24" spans="2:102" s="1" customFormat="1" ht="15" customHeight="1">
      <c r="B24" s="144"/>
      <c r="C24" s="74"/>
      <c r="D24" s="74"/>
      <c r="E24" s="121"/>
      <c r="F24" s="121"/>
      <c r="G24" s="121"/>
      <c r="H24" s="121"/>
      <c r="I24" s="121"/>
      <c r="J24" s="121"/>
      <c r="K24" s="121"/>
      <c r="L24" s="145"/>
      <c r="M24" s="148"/>
      <c r="N24" s="74"/>
      <c r="O24" s="74"/>
      <c r="P24" s="74"/>
      <c r="Q24" s="74"/>
      <c r="R24" s="148"/>
      <c r="S24" s="148"/>
      <c r="T24" s="148"/>
      <c r="U24" s="74"/>
      <c r="V24" s="74"/>
      <c r="W24" s="148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</row>
    <row r="25" spans="2:102" s="1" customFormat="1" ht="15" customHeight="1">
      <c r="B25" s="144"/>
      <c r="C25" s="74"/>
      <c r="D25" s="74" t="s">
        <v>149</v>
      </c>
      <c r="E25" s="121">
        <v>-4731</v>
      </c>
      <c r="F25" s="121">
        <v>-3494</v>
      </c>
      <c r="G25" s="121"/>
      <c r="H25" s="121">
        <f>E25</f>
        <v>-4731</v>
      </c>
      <c r="I25" s="121">
        <f>F25</f>
        <v>-3494</v>
      </c>
      <c r="J25" s="121"/>
      <c r="K25" s="121"/>
      <c r="L25" s="145"/>
      <c r="M25" s="148"/>
      <c r="N25" s="74"/>
      <c r="O25" s="74"/>
      <c r="P25" s="74"/>
      <c r="Q25" s="74"/>
      <c r="R25" s="148"/>
      <c r="S25" s="148"/>
      <c r="T25" s="148"/>
      <c r="U25" s="74"/>
      <c r="V25" s="74"/>
      <c r="W25" s="148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</row>
    <row r="26" spans="2:102" s="1" customFormat="1" ht="15" customHeight="1">
      <c r="B26" s="74"/>
      <c r="C26" s="74"/>
      <c r="D26" s="74"/>
      <c r="E26" s="147"/>
      <c r="F26" s="147"/>
      <c r="G26" s="121"/>
      <c r="H26" s="121"/>
      <c r="I26" s="147"/>
      <c r="J26" s="121"/>
      <c r="K26" s="147"/>
      <c r="L26" s="145"/>
      <c r="M26" s="148"/>
      <c r="N26" s="74"/>
      <c r="O26" s="74"/>
      <c r="P26" s="74"/>
      <c r="Q26" s="74"/>
      <c r="R26" s="148"/>
      <c r="S26" s="148"/>
      <c r="T26" s="148"/>
      <c r="U26" s="74"/>
      <c r="V26" s="74"/>
      <c r="W26" s="148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</row>
    <row r="27" spans="2:102" s="28" customFormat="1" ht="15" customHeight="1">
      <c r="B27" s="144"/>
      <c r="C27" s="132"/>
      <c r="D27" s="132" t="s">
        <v>27</v>
      </c>
      <c r="E27" s="138">
        <v>1291</v>
      </c>
      <c r="F27" s="138">
        <v>782</v>
      </c>
      <c r="G27" s="121"/>
      <c r="H27" s="138">
        <f>E27</f>
        <v>1291</v>
      </c>
      <c r="I27" s="138">
        <f>F27</f>
        <v>782</v>
      </c>
      <c r="J27" s="121"/>
      <c r="K27" s="121"/>
      <c r="L27" s="145"/>
      <c r="M27" s="145"/>
      <c r="N27" s="132"/>
      <c r="O27" s="132"/>
      <c r="P27" s="132"/>
      <c r="Q27" s="132"/>
      <c r="R27" s="145"/>
      <c r="S27" s="145"/>
      <c r="T27" s="145"/>
      <c r="U27" s="132"/>
      <c r="V27" s="132"/>
      <c r="W27" s="145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</row>
    <row r="28" spans="2:102" s="1" customFormat="1" ht="15" customHeight="1">
      <c r="B28" s="74"/>
      <c r="C28" s="74"/>
      <c r="D28" s="74"/>
      <c r="E28" s="147"/>
      <c r="F28" s="147"/>
      <c r="G28" s="121"/>
      <c r="H28" s="147"/>
      <c r="I28" s="147"/>
      <c r="J28" s="121"/>
      <c r="K28" s="147"/>
      <c r="L28" s="145"/>
      <c r="M28" s="148"/>
      <c r="N28" s="74"/>
      <c r="O28" s="74"/>
      <c r="P28" s="74"/>
      <c r="Q28" s="74"/>
      <c r="R28" s="148"/>
      <c r="S28" s="148"/>
      <c r="T28" s="148"/>
      <c r="U28" s="74"/>
      <c r="V28" s="74"/>
      <c r="W28" s="148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</row>
    <row r="29" spans="2:102" s="1" customFormat="1" ht="15" customHeight="1">
      <c r="B29" s="144"/>
      <c r="C29" s="74"/>
      <c r="D29" s="74" t="s">
        <v>151</v>
      </c>
      <c r="E29" s="121">
        <f>SUM(E21:E27)</f>
        <v>35749</v>
      </c>
      <c r="F29" s="121">
        <f>SUM(F21:F27)</f>
        <v>27641</v>
      </c>
      <c r="G29" s="121"/>
      <c r="H29" s="121">
        <f>SUM(H21:H27)</f>
        <v>35749</v>
      </c>
      <c r="I29" s="121">
        <f>SUM(I21:I27)</f>
        <v>27641</v>
      </c>
      <c r="J29" s="121"/>
      <c r="K29" s="121"/>
      <c r="L29" s="145"/>
      <c r="M29" s="148"/>
      <c r="N29" s="74"/>
      <c r="O29" s="74"/>
      <c r="P29" s="74"/>
      <c r="Q29" s="74"/>
      <c r="R29" s="148"/>
      <c r="S29" s="148"/>
      <c r="T29" s="148"/>
      <c r="U29" s="74"/>
      <c r="V29" s="74"/>
      <c r="W29" s="148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2:102" s="1" customFormat="1" ht="15" customHeight="1">
      <c r="B30" s="74"/>
      <c r="C30" s="74"/>
      <c r="D30" s="74"/>
      <c r="E30" s="147"/>
      <c r="F30" s="147"/>
      <c r="G30" s="121"/>
      <c r="H30" s="147"/>
      <c r="I30" s="147"/>
      <c r="J30" s="121"/>
      <c r="K30" s="147"/>
      <c r="L30" s="145"/>
      <c r="M30" s="148"/>
      <c r="N30" s="74"/>
      <c r="O30" s="74"/>
      <c r="P30" s="74"/>
      <c r="Q30" s="74"/>
      <c r="R30" s="148"/>
      <c r="S30" s="148"/>
      <c r="T30" s="148"/>
      <c r="U30" s="74"/>
      <c r="V30" s="74"/>
      <c r="W30" s="148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</row>
    <row r="31" spans="2:102" s="1" customFormat="1" ht="15" customHeight="1">
      <c r="B31" s="144"/>
      <c r="C31" s="74"/>
      <c r="D31" s="74" t="s">
        <v>28</v>
      </c>
      <c r="E31" s="138">
        <v>-484</v>
      </c>
      <c r="F31" s="138">
        <v>-986</v>
      </c>
      <c r="G31" s="121"/>
      <c r="H31" s="138">
        <f>E31</f>
        <v>-484</v>
      </c>
      <c r="I31" s="138">
        <f>F31</f>
        <v>-986</v>
      </c>
      <c r="J31" s="121"/>
      <c r="K31" s="121"/>
      <c r="L31" s="145"/>
      <c r="M31" s="148"/>
      <c r="N31" s="74"/>
      <c r="O31" s="74"/>
      <c r="P31" s="74"/>
      <c r="Q31" s="74"/>
      <c r="R31" s="148"/>
      <c r="S31" s="148"/>
      <c r="T31" s="148"/>
      <c r="U31" s="74"/>
      <c r="V31" s="74"/>
      <c r="W31" s="148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</row>
    <row r="32" spans="2:102" s="1" customFormat="1" ht="15" customHeight="1">
      <c r="B32" s="74"/>
      <c r="C32" s="74"/>
      <c r="D32" s="74"/>
      <c r="E32" s="147"/>
      <c r="F32" s="147"/>
      <c r="G32" s="121"/>
      <c r="H32" s="147"/>
      <c r="I32" s="147"/>
      <c r="J32" s="121"/>
      <c r="K32" s="147"/>
      <c r="L32" s="145"/>
      <c r="M32" s="148"/>
      <c r="N32" s="74"/>
      <c r="O32" s="74"/>
      <c r="P32" s="74"/>
      <c r="Q32" s="74"/>
      <c r="R32" s="148"/>
      <c r="S32" s="148"/>
      <c r="T32" s="148"/>
      <c r="U32" s="74"/>
      <c r="V32" s="74"/>
      <c r="W32" s="148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</row>
    <row r="33" spans="2:102" s="1" customFormat="1" ht="15" customHeight="1">
      <c r="B33" s="144"/>
      <c r="C33" s="74"/>
      <c r="D33" s="74" t="s">
        <v>68</v>
      </c>
      <c r="E33" s="121">
        <f>E29+E31</f>
        <v>35265</v>
      </c>
      <c r="F33" s="121">
        <f>F29+F31</f>
        <v>26655</v>
      </c>
      <c r="G33" s="121"/>
      <c r="H33" s="121">
        <f>SUM(H29:H32)</f>
        <v>35265</v>
      </c>
      <c r="I33" s="121">
        <f>I29+I31</f>
        <v>26655</v>
      </c>
      <c r="J33" s="121"/>
      <c r="K33" s="121"/>
      <c r="L33" s="145"/>
      <c r="M33" s="148"/>
      <c r="N33" s="149"/>
      <c r="O33" s="74"/>
      <c r="P33" s="74"/>
      <c r="Q33" s="74"/>
      <c r="R33" s="148"/>
      <c r="S33" s="148"/>
      <c r="T33" s="148"/>
      <c r="U33" s="74"/>
      <c r="V33" s="74"/>
      <c r="W33" s="148"/>
      <c r="X33" s="149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</row>
    <row r="34" spans="2:102" s="1" customFormat="1" ht="15" customHeight="1">
      <c r="B34" s="74"/>
      <c r="C34" s="74"/>
      <c r="D34" s="74"/>
      <c r="E34" s="147"/>
      <c r="F34" s="147"/>
      <c r="G34" s="121"/>
      <c r="H34" s="147"/>
      <c r="I34" s="147"/>
      <c r="J34" s="121"/>
      <c r="K34" s="147"/>
      <c r="L34" s="145"/>
      <c r="M34" s="148"/>
      <c r="N34" s="74"/>
      <c r="O34" s="74"/>
      <c r="P34" s="74"/>
      <c r="Q34" s="74"/>
      <c r="R34" s="148"/>
      <c r="S34" s="148"/>
      <c r="T34" s="148"/>
      <c r="U34" s="74"/>
      <c r="V34" s="74"/>
      <c r="W34" s="148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</row>
    <row r="35" spans="2:102" s="1" customFormat="1" ht="15" customHeight="1">
      <c r="B35" s="144"/>
      <c r="C35" s="74"/>
      <c r="D35" s="74" t="s">
        <v>153</v>
      </c>
      <c r="E35" s="138">
        <v>-6985</v>
      </c>
      <c r="F35" s="138">
        <v>-4277</v>
      </c>
      <c r="G35" s="121"/>
      <c r="H35" s="138">
        <f>E35</f>
        <v>-6985</v>
      </c>
      <c r="I35" s="138">
        <f>F35</f>
        <v>-4277</v>
      </c>
      <c r="J35" s="121"/>
      <c r="K35" s="121"/>
      <c r="L35" s="145"/>
      <c r="M35" s="148"/>
      <c r="N35" s="74"/>
      <c r="O35" s="74"/>
      <c r="P35" s="74"/>
      <c r="Q35" s="74"/>
      <c r="R35" s="148"/>
      <c r="S35" s="148"/>
      <c r="T35" s="148"/>
      <c r="U35" s="74"/>
      <c r="V35" s="74"/>
      <c r="W35" s="148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</row>
    <row r="36" spans="2:102" s="1" customFormat="1" ht="15" customHeight="1">
      <c r="B36" s="74"/>
      <c r="C36" s="74"/>
      <c r="E36" s="147"/>
      <c r="F36" s="147"/>
      <c r="G36" s="121"/>
      <c r="H36" s="147"/>
      <c r="I36" s="147"/>
      <c r="J36" s="121"/>
      <c r="K36" s="147"/>
      <c r="L36" s="145"/>
      <c r="M36" s="148"/>
      <c r="N36" s="74"/>
      <c r="O36" s="74"/>
      <c r="P36" s="74"/>
      <c r="Q36" s="74"/>
      <c r="R36" s="148"/>
      <c r="S36" s="148"/>
      <c r="T36" s="148"/>
      <c r="U36" s="74"/>
      <c r="V36" s="74"/>
      <c r="W36" s="148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</row>
    <row r="37" spans="2:102" s="1" customFormat="1" ht="15" customHeight="1">
      <c r="B37" s="74"/>
      <c r="C37" s="74"/>
      <c r="D37" s="74" t="s">
        <v>159</v>
      </c>
      <c r="E37" s="147"/>
      <c r="F37" s="147"/>
      <c r="G37" s="121"/>
      <c r="H37" s="147"/>
      <c r="I37" s="147"/>
      <c r="J37" s="121"/>
      <c r="K37" s="147"/>
      <c r="L37" s="145"/>
      <c r="M37" s="148"/>
      <c r="N37" s="74"/>
      <c r="O37" s="74"/>
      <c r="P37" s="74"/>
      <c r="Q37" s="74"/>
      <c r="R37" s="148"/>
      <c r="S37" s="148"/>
      <c r="T37" s="148"/>
      <c r="U37" s="74"/>
      <c r="V37" s="74"/>
      <c r="W37" s="148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</row>
    <row r="38" spans="2:102" s="1" customFormat="1" ht="15" customHeight="1" thickBot="1">
      <c r="B38" s="144"/>
      <c r="C38" s="74"/>
      <c r="D38" s="74" t="s">
        <v>160</v>
      </c>
      <c r="E38" s="150">
        <f>E33+E35</f>
        <v>28280</v>
      </c>
      <c r="F38" s="150">
        <f>F33+F35</f>
        <v>22378</v>
      </c>
      <c r="G38" s="121"/>
      <c r="H38" s="150">
        <f>H33+H35</f>
        <v>28280</v>
      </c>
      <c r="I38" s="150">
        <f>I33+I35</f>
        <v>22378</v>
      </c>
      <c r="J38" s="121"/>
      <c r="K38" s="121"/>
      <c r="L38" s="145"/>
      <c r="M38" s="148"/>
      <c r="N38" s="149"/>
      <c r="O38" s="74"/>
      <c r="P38" s="74"/>
      <c r="Q38" s="74"/>
      <c r="R38" s="148"/>
      <c r="S38" s="148"/>
      <c r="T38" s="148"/>
      <c r="U38" s="151"/>
      <c r="V38" s="74"/>
      <c r="W38" s="148"/>
      <c r="X38" s="149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</row>
    <row r="39" spans="2:102" s="1" customFormat="1" ht="15" customHeight="1" thickTop="1">
      <c r="B39" s="74"/>
      <c r="C39" s="74"/>
      <c r="E39" s="147"/>
      <c r="F39" s="147"/>
      <c r="G39" s="121"/>
      <c r="H39" s="147"/>
      <c r="I39" s="147"/>
      <c r="J39" s="121"/>
      <c r="K39" s="147"/>
      <c r="L39" s="145"/>
      <c r="M39" s="148"/>
      <c r="N39" s="74"/>
      <c r="O39" s="74"/>
      <c r="P39" s="74"/>
      <c r="Q39" s="74"/>
      <c r="R39" s="148"/>
      <c r="S39" s="148"/>
      <c r="T39" s="148"/>
      <c r="U39" s="74"/>
      <c r="V39" s="74"/>
      <c r="W39" s="148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</row>
    <row r="40" spans="2:102" s="1" customFormat="1" ht="15" customHeight="1">
      <c r="B40" s="74"/>
      <c r="C40" s="74"/>
      <c r="D40" s="74"/>
      <c r="E40" s="147"/>
      <c r="F40" s="147"/>
      <c r="G40" s="121"/>
      <c r="H40" s="147"/>
      <c r="I40" s="147"/>
      <c r="J40" s="147"/>
      <c r="K40" s="147"/>
      <c r="L40" s="145"/>
      <c r="M40" s="148"/>
      <c r="N40" s="74"/>
      <c r="O40" s="74"/>
      <c r="P40" s="74"/>
      <c r="Q40" s="74"/>
      <c r="R40" s="148"/>
      <c r="S40" s="148"/>
      <c r="T40" s="148"/>
      <c r="U40" s="74"/>
      <c r="V40" s="74"/>
      <c r="W40" s="148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</row>
    <row r="41" spans="2:102" s="1" customFormat="1" ht="15" customHeight="1">
      <c r="B41" s="74"/>
      <c r="C41" s="74"/>
      <c r="D41" s="74"/>
      <c r="E41" s="152" t="s">
        <v>35</v>
      </c>
      <c r="F41" s="152" t="s">
        <v>35</v>
      </c>
      <c r="G41" s="121"/>
      <c r="H41" s="152" t="s">
        <v>35</v>
      </c>
      <c r="I41" s="152" t="s">
        <v>35</v>
      </c>
      <c r="J41" s="152"/>
      <c r="K41" s="152"/>
      <c r="L41" s="152"/>
      <c r="M41" s="148"/>
      <c r="N41" s="74"/>
      <c r="O41" s="74"/>
      <c r="P41" s="74"/>
      <c r="Q41" s="74"/>
      <c r="R41" s="148"/>
      <c r="S41" s="148"/>
      <c r="T41" s="148"/>
      <c r="U41" s="74"/>
      <c r="V41" s="74"/>
      <c r="W41" s="148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</row>
    <row r="42" spans="2:102" s="1" customFormat="1" ht="15" customHeight="1">
      <c r="B42" s="74"/>
      <c r="C42" s="74"/>
      <c r="D42" s="74" t="s">
        <v>122</v>
      </c>
      <c r="E42" s="147"/>
      <c r="F42" s="147"/>
      <c r="G42" s="121"/>
      <c r="H42" s="147"/>
      <c r="I42" s="147"/>
      <c r="J42" s="147"/>
      <c r="K42" s="147"/>
      <c r="L42" s="145"/>
      <c r="M42" s="148"/>
      <c r="N42" s="74"/>
      <c r="O42" s="74"/>
      <c r="P42" s="74"/>
      <c r="Q42" s="74"/>
      <c r="R42" s="148"/>
      <c r="S42" s="148"/>
      <c r="T42" s="148"/>
      <c r="U42" s="74"/>
      <c r="V42" s="74"/>
      <c r="W42" s="148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</row>
    <row r="43" spans="2:102" s="1" customFormat="1" ht="15" customHeight="1">
      <c r="B43" s="74"/>
      <c r="C43" s="74"/>
      <c r="D43" s="74" t="s">
        <v>158</v>
      </c>
      <c r="E43" s="147"/>
      <c r="F43" s="147"/>
      <c r="G43" s="121"/>
      <c r="H43" s="147"/>
      <c r="I43" s="147"/>
      <c r="J43" s="147"/>
      <c r="K43" s="147"/>
      <c r="L43" s="145"/>
      <c r="M43" s="148"/>
      <c r="N43" s="74"/>
      <c r="O43" s="74"/>
      <c r="P43" s="74"/>
      <c r="Q43" s="74"/>
      <c r="R43" s="148"/>
      <c r="S43" s="148"/>
      <c r="T43" s="148"/>
      <c r="U43" s="74"/>
      <c r="V43" s="74"/>
      <c r="W43" s="148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</row>
    <row r="44" spans="2:102" s="1" customFormat="1" ht="15" customHeight="1">
      <c r="B44" s="74"/>
      <c r="C44" s="74"/>
      <c r="D44" s="153" t="s">
        <v>66</v>
      </c>
      <c r="E44" s="154">
        <f>E38/180000000*100000</f>
        <v>15.711111111111112</v>
      </c>
      <c r="F44" s="154">
        <f>F38/183890533*100000</f>
        <v>12.169196333777553</v>
      </c>
      <c r="G44" s="47"/>
      <c r="H44" s="154">
        <f>H38/180000000*100000</f>
        <v>15.711111111111112</v>
      </c>
      <c r="I44" s="154">
        <f>I38/183890533*100000</f>
        <v>12.169196333777553</v>
      </c>
      <c r="J44" s="132"/>
      <c r="K44" s="154"/>
      <c r="L44" s="155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</row>
    <row r="45" spans="2:102" s="1" customFormat="1" ht="15" customHeight="1">
      <c r="B45" s="74"/>
      <c r="C45" s="74"/>
      <c r="D45" s="153" t="s">
        <v>11</v>
      </c>
      <c r="E45" s="152" t="s">
        <v>37</v>
      </c>
      <c r="F45" s="152" t="s">
        <v>37</v>
      </c>
      <c r="G45" s="47"/>
      <c r="H45" s="152" t="s">
        <v>37</v>
      </c>
      <c r="I45" s="152" t="s">
        <v>37</v>
      </c>
      <c r="J45" s="132"/>
      <c r="K45" s="152"/>
      <c r="L45" s="152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</row>
    <row r="46" spans="2:102" s="1" customFormat="1" ht="15" customHeight="1">
      <c r="B46" s="74"/>
      <c r="C46" s="74"/>
      <c r="D46" s="153"/>
      <c r="E46" s="152"/>
      <c r="F46" s="152"/>
      <c r="G46" s="47"/>
      <c r="H46" s="152"/>
      <c r="I46" s="152"/>
      <c r="J46" s="132"/>
      <c r="K46" s="152"/>
      <c r="L46" s="152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</row>
    <row r="47" spans="2:102" s="1" customFormat="1" ht="15" customHeight="1">
      <c r="B47" s="74"/>
      <c r="C47" s="74"/>
      <c r="D47" s="74" t="s">
        <v>135</v>
      </c>
      <c r="E47" s="152"/>
      <c r="F47" s="152"/>
      <c r="G47" s="47"/>
      <c r="H47" s="152"/>
      <c r="I47" s="152"/>
      <c r="J47" s="132"/>
      <c r="K47" s="152"/>
      <c r="L47" s="152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</row>
    <row r="48" spans="2:102" s="1" customFormat="1" ht="15" customHeight="1">
      <c r="B48" s="74"/>
      <c r="C48" s="74"/>
      <c r="D48" s="153"/>
      <c r="E48" s="147"/>
      <c r="F48" s="147"/>
      <c r="G48" s="47"/>
      <c r="H48" s="47"/>
      <c r="I48" s="132"/>
      <c r="J48" s="132"/>
      <c r="K48" s="132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</row>
    <row r="49" spans="2:102" s="1" customFormat="1" ht="15" customHeight="1">
      <c r="B49" s="74"/>
      <c r="C49" s="74"/>
      <c r="D49" s="74" t="s">
        <v>138</v>
      </c>
      <c r="E49" s="147"/>
      <c r="F49" s="147"/>
      <c r="G49" s="47"/>
      <c r="H49" s="47"/>
      <c r="I49" s="132"/>
      <c r="J49" s="132"/>
      <c r="K49" s="132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</row>
    <row r="50" spans="2:102" s="1" customFormat="1" ht="15" customHeight="1">
      <c r="B50" s="74"/>
      <c r="C50" s="74"/>
      <c r="D50" s="74" t="s">
        <v>147</v>
      </c>
      <c r="E50" s="147"/>
      <c r="F50" s="147"/>
      <c r="G50" s="47"/>
      <c r="H50" s="47"/>
      <c r="I50" s="132"/>
      <c r="J50" s="132"/>
      <c r="K50" s="132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</row>
    <row r="51" spans="2:102" ht="12.75">
      <c r="B51" s="20"/>
      <c r="C51" s="20"/>
      <c r="E51" s="20"/>
      <c r="F51" s="24"/>
      <c r="G51" s="21"/>
      <c r="H51" s="24"/>
      <c r="I51" s="22"/>
      <c r="J51" s="22"/>
      <c r="K51" s="22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</row>
    <row r="52" spans="2:102" ht="12.75">
      <c r="B52" s="20"/>
      <c r="C52" s="20"/>
      <c r="D52" s="20"/>
      <c r="E52" s="20"/>
      <c r="F52" s="15"/>
      <c r="G52" s="21"/>
      <c r="H52" s="21"/>
      <c r="I52" s="22"/>
      <c r="J52" s="22"/>
      <c r="K52" s="22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</row>
    <row r="53" spans="2:102" ht="12.75">
      <c r="B53" s="20"/>
      <c r="C53" s="20"/>
      <c r="D53" s="20"/>
      <c r="E53" s="20"/>
      <c r="F53" s="15"/>
      <c r="G53" s="21"/>
      <c r="H53" s="21"/>
      <c r="I53" s="22"/>
      <c r="J53" s="22"/>
      <c r="K53" s="22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</row>
    <row r="54" spans="2:102" ht="12.75">
      <c r="B54" s="20"/>
      <c r="C54" s="20"/>
      <c r="D54" s="20"/>
      <c r="E54" s="20"/>
      <c r="F54" s="15"/>
      <c r="G54" s="21"/>
      <c r="H54" s="21"/>
      <c r="I54" s="22"/>
      <c r="J54" s="22"/>
      <c r="K54" s="22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</row>
    <row r="55" spans="2:102" ht="12.75">
      <c r="B55" s="20"/>
      <c r="C55" s="20"/>
      <c r="D55" s="20"/>
      <c r="E55" s="20"/>
      <c r="F55" s="15"/>
      <c r="G55" s="21"/>
      <c r="H55" s="21"/>
      <c r="I55" s="22"/>
      <c r="J55" s="22"/>
      <c r="K55" s="22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</row>
    <row r="56" spans="2:102" ht="12.75">
      <c r="B56" s="20"/>
      <c r="C56" s="20"/>
      <c r="D56" s="20"/>
      <c r="E56" s="20"/>
      <c r="F56" s="15"/>
      <c r="G56" s="21"/>
      <c r="H56" s="21"/>
      <c r="I56" s="22"/>
      <c r="J56" s="22"/>
      <c r="K56" s="22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</row>
    <row r="57" spans="2:102" ht="12.75">
      <c r="B57" s="20"/>
      <c r="C57" s="20"/>
      <c r="D57" s="20"/>
      <c r="E57" s="20"/>
      <c r="F57" s="15"/>
      <c r="G57" s="21"/>
      <c r="H57" s="21"/>
      <c r="I57" s="22"/>
      <c r="J57" s="22"/>
      <c r="K57" s="22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</row>
    <row r="58" spans="2:102" ht="12.75">
      <c r="B58" s="20"/>
      <c r="C58" s="20"/>
      <c r="D58" s="20"/>
      <c r="E58" s="20"/>
      <c r="F58" s="15"/>
      <c r="G58" s="21"/>
      <c r="H58" s="21"/>
      <c r="I58" s="22"/>
      <c r="J58" s="22"/>
      <c r="K58" s="22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</row>
    <row r="59" spans="2:102" ht="12.75">
      <c r="B59" s="20"/>
      <c r="C59" s="20"/>
      <c r="D59" s="20"/>
      <c r="E59" s="20"/>
      <c r="F59" s="15"/>
      <c r="G59" s="21"/>
      <c r="H59" s="21"/>
      <c r="I59" s="22"/>
      <c r="J59" s="22"/>
      <c r="K59" s="22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</row>
    <row r="60" spans="2:102" ht="12.75">
      <c r="B60" s="20"/>
      <c r="C60" s="20"/>
      <c r="D60" s="20"/>
      <c r="E60" s="20"/>
      <c r="F60" s="15"/>
      <c r="G60" s="21"/>
      <c r="H60" s="21"/>
      <c r="I60" s="22"/>
      <c r="J60" s="22"/>
      <c r="K60" s="22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</row>
    <row r="61" spans="2:102" ht="12.75">
      <c r="B61" s="20"/>
      <c r="C61" s="20"/>
      <c r="D61" s="20"/>
      <c r="E61" s="20"/>
      <c r="F61" s="15"/>
      <c r="G61" s="21"/>
      <c r="H61" s="21"/>
      <c r="I61" s="22"/>
      <c r="J61" s="22"/>
      <c r="K61" s="22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</row>
    <row r="62" spans="2:102" ht="12.75">
      <c r="B62" s="20"/>
      <c r="C62" s="20"/>
      <c r="D62" s="20"/>
      <c r="E62" s="20"/>
      <c r="F62" s="15"/>
      <c r="G62" s="21"/>
      <c r="H62" s="21"/>
      <c r="I62" s="22"/>
      <c r="J62" s="22"/>
      <c r="K62" s="22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</row>
    <row r="63" spans="2:102" ht="12.75">
      <c r="B63" s="20"/>
      <c r="C63" s="20"/>
      <c r="D63" s="20"/>
      <c r="E63" s="20"/>
      <c r="F63" s="15"/>
      <c r="G63" s="21"/>
      <c r="H63" s="21"/>
      <c r="I63" s="22"/>
      <c r="J63" s="22"/>
      <c r="K63" s="22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</row>
    <row r="64" spans="2:102" ht="12.75">
      <c r="B64" s="20"/>
      <c r="C64" s="20"/>
      <c r="D64" s="20"/>
      <c r="E64" s="20"/>
      <c r="F64" s="15"/>
      <c r="G64" s="21"/>
      <c r="H64" s="21"/>
      <c r="I64" s="22"/>
      <c r="J64" s="22"/>
      <c r="K64" s="22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</row>
    <row r="65" spans="2:102" ht="12.75">
      <c r="B65" s="20"/>
      <c r="C65" s="20"/>
      <c r="D65" s="20"/>
      <c r="E65" s="20"/>
      <c r="F65" s="15"/>
      <c r="G65" s="21"/>
      <c r="H65" s="21"/>
      <c r="I65" s="22"/>
      <c r="J65" s="22"/>
      <c r="K65" s="22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</row>
    <row r="66" spans="2:102" ht="12.75">
      <c r="B66" s="20"/>
      <c r="C66" s="20"/>
      <c r="D66" s="20"/>
      <c r="E66" s="20"/>
      <c r="G66" s="19"/>
      <c r="H66" s="19"/>
      <c r="I66" s="22"/>
      <c r="J66" s="22"/>
      <c r="K66" s="22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</row>
    <row r="67" spans="2:102" ht="12.75">
      <c r="B67" s="20"/>
      <c r="C67" s="20"/>
      <c r="D67" s="20"/>
      <c r="E67" s="20"/>
      <c r="G67" s="19"/>
      <c r="H67" s="19"/>
      <c r="I67" s="22"/>
      <c r="J67" s="22"/>
      <c r="K67" s="22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</row>
    <row r="68" spans="2:102" ht="12.75">
      <c r="B68" s="20"/>
      <c r="C68" s="20"/>
      <c r="D68" s="20"/>
      <c r="E68" s="20"/>
      <c r="G68" s="19"/>
      <c r="H68" s="19"/>
      <c r="I68" s="22"/>
      <c r="J68" s="22"/>
      <c r="K68" s="22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</row>
    <row r="69" spans="2:102" ht="12.75">
      <c r="B69" s="20"/>
      <c r="C69" s="20"/>
      <c r="D69" s="20"/>
      <c r="E69" s="20"/>
      <c r="G69" s="19"/>
      <c r="H69" s="19"/>
      <c r="I69" s="22"/>
      <c r="J69" s="22"/>
      <c r="K69" s="22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</row>
    <row r="70" spans="2:102" ht="12.75">
      <c r="B70" s="20"/>
      <c r="C70" s="20"/>
      <c r="D70" s="20"/>
      <c r="E70" s="20"/>
      <c r="G70" s="19"/>
      <c r="H70" s="19"/>
      <c r="I70" s="22"/>
      <c r="J70" s="22"/>
      <c r="K70" s="22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</row>
    <row r="71" spans="2:102" ht="12.75">
      <c r="B71" s="20"/>
      <c r="C71" s="20"/>
      <c r="D71" s="20"/>
      <c r="E71" s="20"/>
      <c r="G71" s="19"/>
      <c r="H71" s="19"/>
      <c r="I71" s="22"/>
      <c r="J71" s="22"/>
      <c r="K71" s="22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</row>
    <row r="72" spans="2:102" ht="12.75">
      <c r="B72" s="20"/>
      <c r="C72" s="20"/>
      <c r="D72" s="20"/>
      <c r="E72" s="20"/>
      <c r="G72" s="19"/>
      <c r="H72" s="19"/>
      <c r="I72" s="22"/>
      <c r="J72" s="22"/>
      <c r="K72" s="22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</row>
    <row r="73" spans="2:102" ht="12.75">
      <c r="B73" s="20"/>
      <c r="C73" s="20"/>
      <c r="D73" s="20"/>
      <c r="E73" s="20"/>
      <c r="G73" s="19"/>
      <c r="H73" s="19"/>
      <c r="I73" s="22"/>
      <c r="J73" s="22"/>
      <c r="K73" s="22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</row>
    <row r="74" spans="2:102" ht="12.75">
      <c r="B74" s="20"/>
      <c r="C74" s="20"/>
      <c r="D74" s="20"/>
      <c r="E74" s="20"/>
      <c r="G74" s="19"/>
      <c r="H74" s="19"/>
      <c r="I74" s="22"/>
      <c r="J74" s="22"/>
      <c r="K74" s="22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</row>
    <row r="75" spans="2:102" ht="12.75">
      <c r="B75" s="20"/>
      <c r="C75" s="20"/>
      <c r="D75" s="20"/>
      <c r="E75" s="20"/>
      <c r="G75" s="19"/>
      <c r="H75" s="19"/>
      <c r="I75" s="22"/>
      <c r="J75" s="22"/>
      <c r="K75" s="22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</row>
    <row r="76" spans="2:102" ht="12.75">
      <c r="B76" s="20"/>
      <c r="C76" s="20"/>
      <c r="D76" s="20"/>
      <c r="E76" s="20"/>
      <c r="G76" s="19"/>
      <c r="H76" s="19"/>
      <c r="I76" s="22"/>
      <c r="J76" s="22"/>
      <c r="K76" s="22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</row>
    <row r="77" spans="2:102" ht="12.75">
      <c r="B77" s="20"/>
      <c r="C77" s="20"/>
      <c r="D77" s="20"/>
      <c r="E77" s="20"/>
      <c r="G77" s="19"/>
      <c r="H77" s="19"/>
      <c r="I77" s="22"/>
      <c r="J77" s="22"/>
      <c r="K77" s="22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</row>
    <row r="78" spans="2:102" ht="12.75">
      <c r="B78" s="20"/>
      <c r="C78" s="20"/>
      <c r="D78" s="20"/>
      <c r="E78" s="20"/>
      <c r="G78" s="19"/>
      <c r="H78" s="19"/>
      <c r="I78" s="22"/>
      <c r="J78" s="22"/>
      <c r="K78" s="22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</row>
    <row r="79" spans="2:102" ht="12.75">
      <c r="B79" s="20"/>
      <c r="C79" s="20"/>
      <c r="D79" s="20"/>
      <c r="E79" s="20"/>
      <c r="G79" s="19"/>
      <c r="H79" s="19"/>
      <c r="I79" s="22"/>
      <c r="J79" s="22"/>
      <c r="K79" s="22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</row>
    <row r="80" spans="2:102" ht="12.75">
      <c r="B80" s="20"/>
      <c r="C80" s="20"/>
      <c r="D80" s="20"/>
      <c r="E80" s="20"/>
      <c r="G80" s="19"/>
      <c r="H80" s="19"/>
      <c r="I80" s="22"/>
      <c r="J80" s="22"/>
      <c r="K80" s="22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</row>
    <row r="81" spans="2:102" ht="12.75">
      <c r="B81" s="20"/>
      <c r="C81" s="20"/>
      <c r="D81" s="20"/>
      <c r="E81" s="20"/>
      <c r="G81" s="19"/>
      <c r="H81" s="19"/>
      <c r="I81" s="22"/>
      <c r="J81" s="22"/>
      <c r="K81" s="22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</row>
    <row r="82" spans="2:102" ht="12.75">
      <c r="B82" s="20"/>
      <c r="C82" s="20"/>
      <c r="D82" s="20"/>
      <c r="E82" s="20"/>
      <c r="G82" s="19"/>
      <c r="H82" s="19"/>
      <c r="I82" s="22"/>
      <c r="J82" s="22"/>
      <c r="K82" s="22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</row>
    <row r="83" spans="2:102" ht="12.75">
      <c r="B83" s="20"/>
      <c r="C83" s="20"/>
      <c r="D83" s="20"/>
      <c r="E83" s="20"/>
      <c r="G83" s="19"/>
      <c r="H83" s="19"/>
      <c r="I83" s="22"/>
      <c r="J83" s="22"/>
      <c r="K83" s="22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</row>
    <row r="84" spans="2:102" ht="12.75">
      <c r="B84" s="20"/>
      <c r="C84" s="20"/>
      <c r="D84" s="20"/>
      <c r="E84" s="20"/>
      <c r="G84" s="19"/>
      <c r="H84" s="19"/>
      <c r="I84" s="22"/>
      <c r="J84" s="22"/>
      <c r="K84" s="22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</row>
    <row r="85" spans="2:102" ht="12.75">
      <c r="B85" s="20"/>
      <c r="C85" s="20"/>
      <c r="D85" s="20"/>
      <c r="E85" s="20"/>
      <c r="G85" s="19"/>
      <c r="H85" s="19"/>
      <c r="I85" s="22"/>
      <c r="J85" s="22"/>
      <c r="K85" s="22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</row>
    <row r="86" spans="2:102" ht="12.75">
      <c r="B86" s="20"/>
      <c r="C86" s="20"/>
      <c r="D86" s="20"/>
      <c r="E86" s="20"/>
      <c r="G86" s="19"/>
      <c r="H86" s="19"/>
      <c r="I86" s="22"/>
      <c r="J86" s="22"/>
      <c r="K86" s="22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</row>
    <row r="87" spans="2:102" ht="12.75">
      <c r="B87" s="20"/>
      <c r="C87" s="20"/>
      <c r="D87" s="20"/>
      <c r="E87" s="20"/>
      <c r="G87" s="19"/>
      <c r="H87" s="19"/>
      <c r="I87" s="22"/>
      <c r="J87" s="22"/>
      <c r="K87" s="22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</row>
    <row r="88" spans="2:102" ht="12.75">
      <c r="B88" s="20"/>
      <c r="C88" s="20"/>
      <c r="D88" s="20"/>
      <c r="E88" s="20"/>
      <c r="G88" s="19"/>
      <c r="H88" s="19"/>
      <c r="I88" s="22"/>
      <c r="J88" s="22"/>
      <c r="K88" s="22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</row>
    <row r="89" spans="2:102" ht="12.75">
      <c r="B89" s="20"/>
      <c r="C89" s="20"/>
      <c r="D89" s="20"/>
      <c r="E89" s="20"/>
      <c r="G89" s="19"/>
      <c r="H89" s="19"/>
      <c r="I89" s="22"/>
      <c r="J89" s="22"/>
      <c r="K89" s="22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</row>
    <row r="90" spans="2:102" ht="12.75">
      <c r="B90" s="20"/>
      <c r="C90" s="20"/>
      <c r="D90" s="20"/>
      <c r="E90" s="20"/>
      <c r="G90" s="19"/>
      <c r="H90" s="19"/>
      <c r="I90" s="22"/>
      <c r="J90" s="22"/>
      <c r="K90" s="22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</row>
    <row r="91" spans="2:102" ht="12.75">
      <c r="B91" s="20"/>
      <c r="C91" s="20"/>
      <c r="D91" s="20"/>
      <c r="E91" s="20"/>
      <c r="G91" s="19"/>
      <c r="H91" s="19"/>
      <c r="I91" s="22"/>
      <c r="J91" s="22"/>
      <c r="K91" s="22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</row>
    <row r="92" spans="2:102" ht="12.75">
      <c r="B92" s="20"/>
      <c r="C92" s="20"/>
      <c r="D92" s="20"/>
      <c r="E92" s="20"/>
      <c r="G92" s="19"/>
      <c r="H92" s="19"/>
      <c r="I92" s="22"/>
      <c r="J92" s="22"/>
      <c r="K92" s="22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</row>
    <row r="93" spans="2:102" ht="12.75">
      <c r="B93" s="20"/>
      <c r="C93" s="20"/>
      <c r="D93" s="20"/>
      <c r="E93" s="20"/>
      <c r="G93" s="19"/>
      <c r="H93" s="19"/>
      <c r="I93" s="22"/>
      <c r="J93" s="22"/>
      <c r="K93" s="22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</row>
    <row r="94" spans="2:102" ht="12.75">
      <c r="B94" s="20"/>
      <c r="C94" s="20"/>
      <c r="D94" s="20"/>
      <c r="E94" s="20"/>
      <c r="G94" s="19"/>
      <c r="H94" s="19"/>
      <c r="I94" s="22"/>
      <c r="J94" s="22"/>
      <c r="K94" s="22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</row>
    <row r="95" spans="2:102" ht="12.75">
      <c r="B95" s="20"/>
      <c r="C95" s="20"/>
      <c r="D95" s="20"/>
      <c r="E95" s="20"/>
      <c r="G95" s="19"/>
      <c r="H95" s="19"/>
      <c r="I95" s="22"/>
      <c r="J95" s="22"/>
      <c r="K95" s="22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</row>
    <row r="96" spans="2:102" ht="12.75">
      <c r="B96" s="20"/>
      <c r="C96" s="20"/>
      <c r="D96" s="20"/>
      <c r="E96" s="20"/>
      <c r="G96" s="19"/>
      <c r="H96" s="19"/>
      <c r="I96" s="22"/>
      <c r="J96" s="22"/>
      <c r="K96" s="22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</row>
    <row r="97" spans="2:102" ht="12.75">
      <c r="B97" s="20"/>
      <c r="C97" s="20"/>
      <c r="D97" s="20"/>
      <c r="E97" s="20"/>
      <c r="G97" s="19"/>
      <c r="H97" s="19"/>
      <c r="I97" s="22"/>
      <c r="J97" s="22"/>
      <c r="K97" s="22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</row>
    <row r="98" spans="2:102" ht="12.75">
      <c r="B98" s="20"/>
      <c r="C98" s="20"/>
      <c r="D98" s="20"/>
      <c r="E98" s="20"/>
      <c r="G98" s="19"/>
      <c r="H98" s="19"/>
      <c r="I98" s="22"/>
      <c r="J98" s="22"/>
      <c r="K98" s="22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</row>
    <row r="99" spans="2:102" ht="12.75">
      <c r="B99" s="20"/>
      <c r="C99" s="20"/>
      <c r="D99" s="20"/>
      <c r="E99" s="20"/>
      <c r="G99" s="19"/>
      <c r="H99" s="19"/>
      <c r="I99" s="22"/>
      <c r="J99" s="22"/>
      <c r="K99" s="22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</row>
    <row r="100" spans="2:102" ht="12.75">
      <c r="B100" s="20"/>
      <c r="C100" s="20"/>
      <c r="D100" s="20"/>
      <c r="E100" s="20"/>
      <c r="G100" s="19"/>
      <c r="H100" s="19"/>
      <c r="I100" s="22"/>
      <c r="J100" s="22"/>
      <c r="K100" s="22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</row>
    <row r="101" spans="2:102" ht="12.75">
      <c r="B101" s="20"/>
      <c r="C101" s="20"/>
      <c r="D101" s="20"/>
      <c r="E101" s="20"/>
      <c r="G101" s="19"/>
      <c r="H101" s="19"/>
      <c r="I101" s="22"/>
      <c r="J101" s="22"/>
      <c r="K101" s="22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</row>
    <row r="102" spans="2:102" ht="12.75">
      <c r="B102" s="20"/>
      <c r="C102" s="20"/>
      <c r="D102" s="20"/>
      <c r="E102" s="20"/>
      <c r="G102" s="19"/>
      <c r="H102" s="19"/>
      <c r="I102" s="22"/>
      <c r="J102" s="22"/>
      <c r="K102" s="22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</row>
    <row r="103" spans="2:102" ht="12.75">
      <c r="B103" s="20"/>
      <c r="C103" s="20"/>
      <c r="D103" s="20"/>
      <c r="E103" s="20"/>
      <c r="G103" s="19"/>
      <c r="H103" s="19"/>
      <c r="I103" s="22"/>
      <c r="J103" s="22"/>
      <c r="K103" s="22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</row>
    <row r="104" spans="2:102" ht="12.75">
      <c r="B104" s="20"/>
      <c r="C104" s="20"/>
      <c r="D104" s="20"/>
      <c r="E104" s="20"/>
      <c r="G104" s="19"/>
      <c r="H104" s="19"/>
      <c r="I104" s="22"/>
      <c r="J104" s="22"/>
      <c r="K104" s="22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</row>
    <row r="105" spans="2:102" ht="12.75">
      <c r="B105" s="20"/>
      <c r="C105" s="20"/>
      <c r="D105" s="20"/>
      <c r="E105" s="20"/>
      <c r="G105" s="19"/>
      <c r="H105" s="19"/>
      <c r="I105" s="22"/>
      <c r="J105" s="22"/>
      <c r="K105" s="22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</row>
    <row r="106" spans="2:102" ht="12.75">
      <c r="B106" s="20"/>
      <c r="C106" s="20"/>
      <c r="D106" s="20"/>
      <c r="E106" s="20"/>
      <c r="G106" s="19"/>
      <c r="H106" s="19"/>
      <c r="I106" s="22"/>
      <c r="J106" s="22"/>
      <c r="K106" s="22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</row>
    <row r="107" spans="2:102" ht="12.75">
      <c r="B107" s="20"/>
      <c r="C107" s="20"/>
      <c r="D107" s="20"/>
      <c r="E107" s="20"/>
      <c r="G107" s="19"/>
      <c r="H107" s="19"/>
      <c r="I107" s="22"/>
      <c r="J107" s="22"/>
      <c r="K107" s="22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</row>
    <row r="108" spans="2:102" ht="12.75">
      <c r="B108" s="20"/>
      <c r="C108" s="20"/>
      <c r="D108" s="20"/>
      <c r="E108" s="20"/>
      <c r="G108" s="19"/>
      <c r="H108" s="19"/>
      <c r="I108" s="22"/>
      <c r="J108" s="22"/>
      <c r="K108" s="22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</row>
    <row r="109" spans="2:102" ht="12.75">
      <c r="B109" s="20"/>
      <c r="C109" s="20"/>
      <c r="D109" s="20"/>
      <c r="E109" s="20"/>
      <c r="G109" s="19"/>
      <c r="H109" s="19"/>
      <c r="I109" s="22"/>
      <c r="J109" s="22"/>
      <c r="K109" s="22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</row>
    <row r="110" spans="2:102" ht="12.75">
      <c r="B110" s="20"/>
      <c r="C110" s="20"/>
      <c r="D110" s="20"/>
      <c r="E110" s="20"/>
      <c r="G110" s="19"/>
      <c r="H110" s="19"/>
      <c r="I110" s="22"/>
      <c r="J110" s="22"/>
      <c r="K110" s="22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</row>
    <row r="111" spans="2:102" ht="12.75">
      <c r="B111" s="20"/>
      <c r="C111" s="20"/>
      <c r="D111" s="20"/>
      <c r="E111" s="20"/>
      <c r="G111" s="19"/>
      <c r="H111" s="19"/>
      <c r="I111" s="22"/>
      <c r="J111" s="22"/>
      <c r="K111" s="22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</row>
    <row r="112" spans="2:102" ht="12.75">
      <c r="B112" s="20"/>
      <c r="C112" s="20"/>
      <c r="D112" s="20"/>
      <c r="E112" s="20"/>
      <c r="G112" s="19"/>
      <c r="H112" s="19"/>
      <c r="I112" s="22"/>
      <c r="J112" s="22"/>
      <c r="K112" s="22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</row>
    <row r="113" spans="2:102" ht="12.75">
      <c r="B113" s="20"/>
      <c r="C113" s="20"/>
      <c r="D113" s="20"/>
      <c r="E113" s="20"/>
      <c r="G113" s="19"/>
      <c r="H113" s="19"/>
      <c r="I113" s="22"/>
      <c r="J113" s="22"/>
      <c r="K113" s="22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</row>
    <row r="114" spans="2:102" ht="12.75">
      <c r="B114" s="20"/>
      <c r="C114" s="20"/>
      <c r="D114" s="20"/>
      <c r="E114" s="20"/>
      <c r="G114" s="19"/>
      <c r="H114" s="19"/>
      <c r="I114" s="22"/>
      <c r="J114" s="22"/>
      <c r="K114" s="22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</row>
    <row r="115" spans="2:102" ht="12.75">
      <c r="B115" s="20"/>
      <c r="C115" s="20"/>
      <c r="D115" s="20"/>
      <c r="E115" s="20"/>
      <c r="G115" s="19"/>
      <c r="H115" s="19"/>
      <c r="I115" s="22"/>
      <c r="J115" s="22"/>
      <c r="K115" s="22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</row>
    <row r="116" spans="2:102" ht="12.75">
      <c r="B116" s="20"/>
      <c r="C116" s="20"/>
      <c r="D116" s="20"/>
      <c r="E116" s="20"/>
      <c r="G116" s="19"/>
      <c r="H116" s="19"/>
      <c r="I116" s="22"/>
      <c r="J116" s="22"/>
      <c r="K116" s="22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</row>
    <row r="117" spans="2:102" ht="12.75">
      <c r="B117" s="20"/>
      <c r="C117" s="20"/>
      <c r="D117" s="20"/>
      <c r="E117" s="20"/>
      <c r="G117" s="19"/>
      <c r="H117" s="19"/>
      <c r="I117" s="22"/>
      <c r="J117" s="22"/>
      <c r="K117" s="22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</row>
    <row r="118" spans="2:102" ht="12.75">
      <c r="B118" s="20"/>
      <c r="C118" s="20"/>
      <c r="D118" s="20"/>
      <c r="E118" s="20"/>
      <c r="G118" s="19"/>
      <c r="H118" s="19"/>
      <c r="I118" s="22"/>
      <c r="J118" s="22"/>
      <c r="K118" s="22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</row>
    <row r="119" spans="2:102" ht="12.75">
      <c r="B119" s="20"/>
      <c r="C119" s="20"/>
      <c r="D119" s="20"/>
      <c r="E119" s="20"/>
      <c r="G119" s="19"/>
      <c r="H119" s="19"/>
      <c r="I119" s="22"/>
      <c r="J119" s="22"/>
      <c r="K119" s="22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</row>
    <row r="120" spans="2:102" ht="12.75">
      <c r="B120" s="20"/>
      <c r="C120" s="20"/>
      <c r="D120" s="20"/>
      <c r="E120" s="20"/>
      <c r="G120" s="19"/>
      <c r="H120" s="19"/>
      <c r="I120" s="22"/>
      <c r="J120" s="22"/>
      <c r="K120" s="22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</row>
    <row r="121" spans="2:102" ht="12.75">
      <c r="B121" s="20"/>
      <c r="C121" s="20"/>
      <c r="D121" s="20"/>
      <c r="E121" s="20"/>
      <c r="G121" s="19"/>
      <c r="H121" s="19"/>
      <c r="I121" s="22"/>
      <c r="J121" s="22"/>
      <c r="K121" s="22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</row>
    <row r="122" spans="2:102" ht="12.75">
      <c r="B122" s="20"/>
      <c r="C122" s="20"/>
      <c r="D122" s="20"/>
      <c r="E122" s="20"/>
      <c r="G122" s="19"/>
      <c r="H122" s="19"/>
      <c r="I122" s="22"/>
      <c r="J122" s="22"/>
      <c r="K122" s="22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</row>
    <row r="123" spans="2:102" ht="12.75">
      <c r="B123" s="20"/>
      <c r="C123" s="20"/>
      <c r="D123" s="20"/>
      <c r="E123" s="20"/>
      <c r="G123" s="19"/>
      <c r="H123" s="19"/>
      <c r="I123" s="22"/>
      <c r="J123" s="22"/>
      <c r="K123" s="22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</row>
    <row r="124" spans="2:102" ht="12.75">
      <c r="B124" s="20"/>
      <c r="C124" s="20"/>
      <c r="D124" s="20"/>
      <c r="E124" s="20"/>
      <c r="G124" s="19"/>
      <c r="H124" s="19"/>
      <c r="I124" s="22"/>
      <c r="J124" s="22"/>
      <c r="K124" s="22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</row>
    <row r="125" spans="2:102" ht="12.75">
      <c r="B125" s="20"/>
      <c r="C125" s="20"/>
      <c r="D125" s="20"/>
      <c r="E125" s="20"/>
      <c r="G125" s="19"/>
      <c r="H125" s="19"/>
      <c r="I125" s="22"/>
      <c r="J125" s="22"/>
      <c r="K125" s="22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</row>
    <row r="126" spans="2:102" ht="12.75">
      <c r="B126" s="20"/>
      <c r="C126" s="20"/>
      <c r="D126" s="20"/>
      <c r="E126" s="20"/>
      <c r="G126" s="19"/>
      <c r="H126" s="19"/>
      <c r="I126" s="22"/>
      <c r="J126" s="22"/>
      <c r="K126" s="22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</row>
    <row r="127" spans="2:102" ht="12.75">
      <c r="B127" s="20"/>
      <c r="C127" s="20"/>
      <c r="D127" s="20"/>
      <c r="E127" s="20"/>
      <c r="G127" s="19"/>
      <c r="H127" s="19"/>
      <c r="I127" s="22"/>
      <c r="J127" s="22"/>
      <c r="K127" s="22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</row>
    <row r="128" spans="2:102" ht="12.75">
      <c r="B128" s="20"/>
      <c r="C128" s="20"/>
      <c r="D128" s="20"/>
      <c r="E128" s="20"/>
      <c r="G128" s="19"/>
      <c r="H128" s="19"/>
      <c r="I128" s="22"/>
      <c r="J128" s="22"/>
      <c r="K128" s="22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</row>
    <row r="129" spans="2:102" ht="12.75">
      <c r="B129" s="20"/>
      <c r="C129" s="20"/>
      <c r="D129" s="20"/>
      <c r="E129" s="20"/>
      <c r="G129" s="19"/>
      <c r="H129" s="19"/>
      <c r="I129" s="22"/>
      <c r="J129" s="22"/>
      <c r="K129" s="22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</row>
    <row r="130" spans="2:102" ht="12.75">
      <c r="B130" s="20"/>
      <c r="C130" s="20"/>
      <c r="D130" s="20"/>
      <c r="E130" s="20"/>
      <c r="G130" s="19"/>
      <c r="H130" s="19"/>
      <c r="I130" s="22"/>
      <c r="J130" s="22"/>
      <c r="K130" s="22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</row>
    <row r="131" spans="2:102" ht="12.75">
      <c r="B131" s="20"/>
      <c r="C131" s="20"/>
      <c r="D131" s="20"/>
      <c r="E131" s="20"/>
      <c r="G131" s="19"/>
      <c r="H131" s="19"/>
      <c r="I131" s="22"/>
      <c r="J131" s="22"/>
      <c r="K131" s="22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</row>
    <row r="132" spans="2:102" ht="12.75">
      <c r="B132" s="20"/>
      <c r="C132" s="20"/>
      <c r="D132" s="20"/>
      <c r="E132" s="20"/>
      <c r="G132" s="19"/>
      <c r="H132" s="19"/>
      <c r="I132" s="22"/>
      <c r="J132" s="22"/>
      <c r="K132" s="22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</row>
    <row r="133" spans="2:102" ht="12.75">
      <c r="B133" s="20"/>
      <c r="C133" s="20"/>
      <c r="D133" s="20"/>
      <c r="E133" s="20"/>
      <c r="G133" s="19"/>
      <c r="H133" s="19"/>
      <c r="I133" s="22"/>
      <c r="J133" s="22"/>
      <c r="K133" s="22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</row>
    <row r="134" spans="2:102" ht="12.75">
      <c r="B134" s="20"/>
      <c r="C134" s="20"/>
      <c r="D134" s="20"/>
      <c r="E134" s="20"/>
      <c r="G134" s="19"/>
      <c r="H134" s="19"/>
      <c r="I134" s="22"/>
      <c r="J134" s="22"/>
      <c r="K134" s="22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</row>
    <row r="135" spans="2:102" ht="12.75">
      <c r="B135" s="20"/>
      <c r="C135" s="20"/>
      <c r="D135" s="20"/>
      <c r="E135" s="20"/>
      <c r="G135" s="19"/>
      <c r="H135" s="19"/>
      <c r="I135" s="22"/>
      <c r="J135" s="22"/>
      <c r="K135" s="22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</row>
    <row r="136" spans="2:102" ht="12.75">
      <c r="B136" s="20"/>
      <c r="C136" s="20"/>
      <c r="D136" s="20"/>
      <c r="E136" s="20"/>
      <c r="G136" s="19"/>
      <c r="H136" s="19"/>
      <c r="I136" s="22"/>
      <c r="J136" s="22"/>
      <c r="K136" s="22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</row>
    <row r="137" spans="2:102" ht="12.75">
      <c r="B137" s="20"/>
      <c r="C137" s="20"/>
      <c r="D137" s="20"/>
      <c r="E137" s="20"/>
      <c r="G137" s="19"/>
      <c r="H137" s="19"/>
      <c r="I137" s="22"/>
      <c r="J137" s="22"/>
      <c r="K137" s="22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</row>
    <row r="138" spans="2:102" ht="12.75">
      <c r="B138" s="20"/>
      <c r="C138" s="20"/>
      <c r="D138" s="20"/>
      <c r="E138" s="20"/>
      <c r="G138" s="19"/>
      <c r="H138" s="19"/>
      <c r="I138" s="22"/>
      <c r="J138" s="22"/>
      <c r="K138" s="22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</row>
    <row r="139" spans="2:102" ht="12.75">
      <c r="B139" s="20"/>
      <c r="C139" s="20"/>
      <c r="D139" s="20"/>
      <c r="E139" s="20"/>
      <c r="G139" s="19"/>
      <c r="H139" s="19"/>
      <c r="I139" s="22"/>
      <c r="J139" s="22"/>
      <c r="K139" s="22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</row>
    <row r="140" spans="2:102" ht="12.75">
      <c r="B140" s="20"/>
      <c r="C140" s="20"/>
      <c r="D140" s="20"/>
      <c r="E140" s="20"/>
      <c r="G140" s="19"/>
      <c r="H140" s="19"/>
      <c r="I140" s="22"/>
      <c r="J140" s="22"/>
      <c r="K140" s="22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</row>
    <row r="141" spans="2:102" ht="12.75">
      <c r="B141" s="20"/>
      <c r="C141" s="20"/>
      <c r="D141" s="20"/>
      <c r="E141" s="20"/>
      <c r="G141" s="19"/>
      <c r="H141" s="19"/>
      <c r="I141" s="22"/>
      <c r="J141" s="22"/>
      <c r="K141" s="22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</row>
    <row r="142" spans="2:102" ht="12.75">
      <c r="B142" s="20"/>
      <c r="C142" s="20"/>
      <c r="D142" s="20"/>
      <c r="E142" s="20"/>
      <c r="G142" s="19"/>
      <c r="H142" s="19"/>
      <c r="I142" s="22"/>
      <c r="J142" s="22"/>
      <c r="K142" s="22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</row>
    <row r="143" spans="2:102" ht="12.75">
      <c r="B143" s="20"/>
      <c r="C143" s="20"/>
      <c r="D143" s="20"/>
      <c r="E143" s="20"/>
      <c r="G143" s="19"/>
      <c r="H143" s="19"/>
      <c r="I143" s="22"/>
      <c r="J143" s="22"/>
      <c r="K143" s="22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</row>
    <row r="144" spans="2:102" ht="12.75">
      <c r="B144" s="20"/>
      <c r="C144" s="20"/>
      <c r="D144" s="20"/>
      <c r="E144" s="20"/>
      <c r="G144" s="19"/>
      <c r="H144" s="19"/>
      <c r="I144" s="22"/>
      <c r="J144" s="22"/>
      <c r="K144" s="22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</row>
    <row r="145" spans="2:102" ht="12.75">
      <c r="B145" s="20"/>
      <c r="C145" s="20"/>
      <c r="D145" s="20"/>
      <c r="E145" s="20"/>
      <c r="G145" s="19"/>
      <c r="H145" s="19"/>
      <c r="I145" s="22"/>
      <c r="J145" s="22"/>
      <c r="K145" s="22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</row>
    <row r="146" spans="2:102" ht="12.75">
      <c r="B146" s="20"/>
      <c r="C146" s="20"/>
      <c r="D146" s="20"/>
      <c r="E146" s="20"/>
      <c r="G146" s="19"/>
      <c r="H146" s="19"/>
      <c r="I146" s="22"/>
      <c r="J146" s="22"/>
      <c r="K146" s="22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</row>
    <row r="147" spans="2:102" ht="12.75">
      <c r="B147" s="20"/>
      <c r="C147" s="20"/>
      <c r="D147" s="20"/>
      <c r="E147" s="20"/>
      <c r="G147" s="19"/>
      <c r="H147" s="19"/>
      <c r="I147" s="22"/>
      <c r="J147" s="22"/>
      <c r="K147" s="22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</row>
    <row r="148" spans="2:102" ht="12.75">
      <c r="B148" s="20"/>
      <c r="C148" s="20"/>
      <c r="D148" s="20"/>
      <c r="E148" s="20"/>
      <c r="G148" s="19"/>
      <c r="H148" s="19"/>
      <c r="I148" s="22"/>
      <c r="J148" s="22"/>
      <c r="K148" s="22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</row>
    <row r="149" spans="2:102" ht="12.75">
      <c r="B149" s="20"/>
      <c r="C149" s="20"/>
      <c r="D149" s="20"/>
      <c r="E149" s="20"/>
      <c r="G149" s="19"/>
      <c r="H149" s="19"/>
      <c r="I149" s="22"/>
      <c r="J149" s="22"/>
      <c r="K149" s="22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</row>
    <row r="150" spans="2:102" ht="12.75">
      <c r="B150" s="20"/>
      <c r="C150" s="20"/>
      <c r="D150" s="20"/>
      <c r="E150" s="20"/>
      <c r="G150" s="19"/>
      <c r="H150" s="19"/>
      <c r="I150" s="22"/>
      <c r="J150" s="22"/>
      <c r="K150" s="22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</row>
    <row r="151" spans="2:102" ht="12.75">
      <c r="B151" s="20"/>
      <c r="C151" s="20"/>
      <c r="D151" s="20"/>
      <c r="E151" s="20"/>
      <c r="G151" s="19"/>
      <c r="H151" s="19"/>
      <c r="I151" s="22"/>
      <c r="J151" s="22"/>
      <c r="K151" s="22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</row>
    <row r="152" spans="2:102" ht="12.75">
      <c r="B152" s="20"/>
      <c r="C152" s="20"/>
      <c r="D152" s="20"/>
      <c r="E152" s="20"/>
      <c r="G152" s="19"/>
      <c r="H152" s="19"/>
      <c r="I152" s="22"/>
      <c r="J152" s="22"/>
      <c r="K152" s="22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</row>
    <row r="153" spans="2:102" ht="12.75">
      <c r="B153" s="20"/>
      <c r="C153" s="20"/>
      <c r="D153" s="20"/>
      <c r="E153" s="20"/>
      <c r="G153" s="19"/>
      <c r="H153" s="19"/>
      <c r="I153" s="22"/>
      <c r="J153" s="22"/>
      <c r="K153" s="22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</row>
    <row r="154" spans="2:102" ht="12.75">
      <c r="B154" s="20"/>
      <c r="C154" s="20"/>
      <c r="D154" s="20"/>
      <c r="E154" s="20"/>
      <c r="G154" s="19"/>
      <c r="H154" s="19"/>
      <c r="I154" s="22"/>
      <c r="J154" s="22"/>
      <c r="K154" s="22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</row>
    <row r="155" spans="2:102" ht="12.75">
      <c r="B155" s="20"/>
      <c r="C155" s="20"/>
      <c r="D155" s="20"/>
      <c r="E155" s="20"/>
      <c r="G155" s="19"/>
      <c r="H155" s="19"/>
      <c r="I155" s="22"/>
      <c r="J155" s="22"/>
      <c r="K155" s="22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</row>
    <row r="156" spans="2:102" ht="12.75">
      <c r="B156" s="20"/>
      <c r="C156" s="20"/>
      <c r="D156" s="20"/>
      <c r="E156" s="20"/>
      <c r="G156" s="19"/>
      <c r="H156" s="19"/>
      <c r="I156" s="22"/>
      <c r="J156" s="22"/>
      <c r="K156" s="22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</row>
    <row r="157" spans="2:102" ht="12.75">
      <c r="B157" s="20"/>
      <c r="C157" s="20"/>
      <c r="D157" s="20"/>
      <c r="E157" s="20"/>
      <c r="G157" s="19"/>
      <c r="H157" s="19"/>
      <c r="I157" s="22"/>
      <c r="J157" s="22"/>
      <c r="K157" s="22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</row>
    <row r="158" spans="2:102" ht="12.75">
      <c r="B158" s="20"/>
      <c r="C158" s="20"/>
      <c r="D158" s="20"/>
      <c r="E158" s="20"/>
      <c r="G158" s="19"/>
      <c r="H158" s="19"/>
      <c r="I158" s="22"/>
      <c r="J158" s="22"/>
      <c r="K158" s="22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</row>
    <row r="159" spans="2:102" ht="12.75">
      <c r="B159" s="20"/>
      <c r="C159" s="20"/>
      <c r="D159" s="20"/>
      <c r="E159" s="20"/>
      <c r="G159" s="19"/>
      <c r="H159" s="19"/>
      <c r="I159" s="22"/>
      <c r="J159" s="22"/>
      <c r="K159" s="22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</row>
    <row r="160" spans="2:102" ht="12.75">
      <c r="B160" s="20"/>
      <c r="C160" s="20"/>
      <c r="D160" s="20"/>
      <c r="E160" s="20"/>
      <c r="G160" s="19"/>
      <c r="H160" s="19"/>
      <c r="I160" s="22"/>
      <c r="J160" s="22"/>
      <c r="K160" s="22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</row>
    <row r="161" spans="2:102" ht="12.75">
      <c r="B161" s="20"/>
      <c r="C161" s="20"/>
      <c r="D161" s="20"/>
      <c r="E161" s="20"/>
      <c r="G161" s="19"/>
      <c r="H161" s="19"/>
      <c r="I161" s="22"/>
      <c r="J161" s="22"/>
      <c r="K161" s="22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</row>
    <row r="162" spans="2:102" ht="12.75">
      <c r="B162" s="20"/>
      <c r="C162" s="20"/>
      <c r="D162" s="20"/>
      <c r="E162" s="20"/>
      <c r="G162" s="19"/>
      <c r="H162" s="19"/>
      <c r="I162" s="22"/>
      <c r="J162" s="22"/>
      <c r="K162" s="22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</row>
    <row r="163" spans="2:102" ht="12.75">
      <c r="B163" s="20"/>
      <c r="C163" s="20"/>
      <c r="D163" s="20"/>
      <c r="E163" s="20"/>
      <c r="G163" s="19"/>
      <c r="H163" s="19"/>
      <c r="I163" s="22"/>
      <c r="J163" s="22"/>
      <c r="K163" s="22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</row>
    <row r="164" spans="2:102" ht="12.75">
      <c r="B164" s="20"/>
      <c r="C164" s="20"/>
      <c r="D164" s="20"/>
      <c r="E164" s="20"/>
      <c r="G164" s="19"/>
      <c r="H164" s="19"/>
      <c r="I164" s="22"/>
      <c r="J164" s="22"/>
      <c r="K164" s="22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</row>
    <row r="165" spans="2:102" ht="12.75">
      <c r="B165" s="20"/>
      <c r="C165" s="20"/>
      <c r="D165" s="20"/>
      <c r="E165" s="20"/>
      <c r="G165" s="19"/>
      <c r="H165" s="19"/>
      <c r="I165" s="22"/>
      <c r="J165" s="22"/>
      <c r="K165" s="22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</row>
    <row r="166" spans="2:102" ht="12.75">
      <c r="B166" s="20"/>
      <c r="C166" s="20"/>
      <c r="D166" s="20"/>
      <c r="E166" s="20"/>
      <c r="G166" s="19"/>
      <c r="H166" s="19"/>
      <c r="I166" s="22"/>
      <c r="J166" s="22"/>
      <c r="K166" s="22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</row>
    <row r="167" spans="2:102" ht="12.75">
      <c r="B167" s="20"/>
      <c r="C167" s="20"/>
      <c r="D167" s="20"/>
      <c r="E167" s="20"/>
      <c r="G167" s="19"/>
      <c r="H167" s="19"/>
      <c r="I167" s="22"/>
      <c r="J167" s="22"/>
      <c r="K167" s="22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</row>
    <row r="168" spans="2:102" ht="12.75">
      <c r="B168" s="20"/>
      <c r="C168" s="20"/>
      <c r="D168" s="20"/>
      <c r="E168" s="20"/>
      <c r="G168" s="19"/>
      <c r="H168" s="19"/>
      <c r="I168" s="22"/>
      <c r="J168" s="22"/>
      <c r="K168" s="22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</row>
    <row r="169" spans="2:102" ht="12.75">
      <c r="B169" s="20"/>
      <c r="C169" s="20"/>
      <c r="D169" s="20"/>
      <c r="E169" s="20"/>
      <c r="G169" s="19"/>
      <c r="H169" s="19"/>
      <c r="I169" s="22"/>
      <c r="J169" s="22"/>
      <c r="K169" s="22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</row>
    <row r="170" spans="2:102" ht="12.75">
      <c r="B170" s="20"/>
      <c r="C170" s="20"/>
      <c r="D170" s="20"/>
      <c r="E170" s="20"/>
      <c r="G170" s="19"/>
      <c r="H170" s="19"/>
      <c r="I170" s="22"/>
      <c r="J170" s="22"/>
      <c r="K170" s="22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</row>
    <row r="171" spans="2:102" ht="12.75">
      <c r="B171" s="20"/>
      <c r="C171" s="20"/>
      <c r="D171" s="20"/>
      <c r="E171" s="20"/>
      <c r="G171" s="19"/>
      <c r="H171" s="19"/>
      <c r="I171" s="22"/>
      <c r="J171" s="22"/>
      <c r="K171" s="22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</row>
    <row r="172" spans="2:102" ht="12.75">
      <c r="B172" s="20"/>
      <c r="C172" s="20"/>
      <c r="D172" s="20"/>
      <c r="E172" s="20"/>
      <c r="G172" s="19"/>
      <c r="H172" s="19"/>
      <c r="I172" s="22"/>
      <c r="J172" s="22"/>
      <c r="K172" s="22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</row>
    <row r="173" spans="2:102" ht="12.75">
      <c r="B173" s="20"/>
      <c r="C173" s="20"/>
      <c r="D173" s="20"/>
      <c r="E173" s="20"/>
      <c r="G173" s="19"/>
      <c r="H173" s="19"/>
      <c r="I173" s="22"/>
      <c r="J173" s="22"/>
      <c r="K173" s="22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</row>
    <row r="174" spans="2:102" ht="12.75">
      <c r="B174" s="20"/>
      <c r="C174" s="20"/>
      <c r="D174" s="20"/>
      <c r="E174" s="20"/>
      <c r="G174" s="19"/>
      <c r="H174" s="19"/>
      <c r="I174" s="22"/>
      <c r="J174" s="22"/>
      <c r="K174" s="22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</row>
    <row r="175" spans="2:102" ht="12.75">
      <c r="B175" s="20"/>
      <c r="C175" s="20"/>
      <c r="D175" s="20"/>
      <c r="E175" s="20"/>
      <c r="G175" s="19"/>
      <c r="H175" s="19"/>
      <c r="I175" s="22"/>
      <c r="J175" s="22"/>
      <c r="K175" s="22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</row>
    <row r="176" spans="2:102" ht="12.75">
      <c r="B176" s="20"/>
      <c r="C176" s="20"/>
      <c r="D176" s="20"/>
      <c r="E176" s="20"/>
      <c r="G176" s="19"/>
      <c r="H176" s="19"/>
      <c r="I176" s="22"/>
      <c r="J176" s="22"/>
      <c r="K176" s="22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</row>
    <row r="177" spans="2:102" ht="12.75">
      <c r="B177" s="20"/>
      <c r="C177" s="20"/>
      <c r="D177" s="20"/>
      <c r="E177" s="20"/>
      <c r="G177" s="19"/>
      <c r="H177" s="19"/>
      <c r="I177" s="22"/>
      <c r="J177" s="22"/>
      <c r="K177" s="22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</row>
    <row r="178" spans="2:102" ht="12.75">
      <c r="B178" s="20"/>
      <c r="C178" s="20"/>
      <c r="D178" s="20"/>
      <c r="E178" s="20"/>
      <c r="G178" s="19"/>
      <c r="H178" s="19"/>
      <c r="I178" s="22"/>
      <c r="J178" s="22"/>
      <c r="K178" s="22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</row>
    <row r="179" spans="2:102" ht="12.75">
      <c r="B179" s="20"/>
      <c r="C179" s="20"/>
      <c r="D179" s="20"/>
      <c r="E179" s="20"/>
      <c r="G179" s="19"/>
      <c r="H179" s="19"/>
      <c r="I179" s="22"/>
      <c r="J179" s="22"/>
      <c r="K179" s="22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</row>
    <row r="180" spans="2:102" ht="12.75">
      <c r="B180" s="20"/>
      <c r="C180" s="20"/>
      <c r="D180" s="20"/>
      <c r="E180" s="20"/>
      <c r="G180" s="19"/>
      <c r="H180" s="19"/>
      <c r="I180" s="22"/>
      <c r="J180" s="22"/>
      <c r="K180" s="22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</row>
    <row r="181" spans="2:102" ht="12.75">
      <c r="B181" s="20"/>
      <c r="C181" s="20"/>
      <c r="D181" s="20"/>
      <c r="E181" s="20"/>
      <c r="G181" s="19"/>
      <c r="H181" s="19"/>
      <c r="I181" s="22"/>
      <c r="J181" s="22"/>
      <c r="K181" s="22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</row>
    <row r="182" spans="2:102" ht="12.75">
      <c r="B182" s="20"/>
      <c r="C182" s="20"/>
      <c r="D182" s="20"/>
      <c r="E182" s="20"/>
      <c r="G182" s="19"/>
      <c r="H182" s="19"/>
      <c r="I182" s="22"/>
      <c r="J182" s="22"/>
      <c r="K182" s="22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</row>
    <row r="183" spans="2:102" ht="12.75">
      <c r="B183" s="20"/>
      <c r="C183" s="20"/>
      <c r="D183" s="20"/>
      <c r="E183" s="20"/>
      <c r="G183" s="19"/>
      <c r="H183" s="19"/>
      <c r="I183" s="22"/>
      <c r="J183" s="22"/>
      <c r="K183" s="22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</row>
    <row r="184" spans="2:102" ht="12.75">
      <c r="B184" s="20"/>
      <c r="C184" s="20"/>
      <c r="D184" s="20"/>
      <c r="E184" s="20"/>
      <c r="G184" s="19"/>
      <c r="H184" s="19"/>
      <c r="I184" s="22"/>
      <c r="J184" s="22"/>
      <c r="K184" s="22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</row>
    <row r="185" spans="2:102" ht="12.75">
      <c r="B185" s="20"/>
      <c r="C185" s="20"/>
      <c r="D185" s="20"/>
      <c r="E185" s="20"/>
      <c r="G185" s="19"/>
      <c r="H185" s="19"/>
      <c r="I185" s="22"/>
      <c r="J185" s="22"/>
      <c r="K185" s="22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</row>
    <row r="186" spans="2:102" ht="12.75">
      <c r="B186" s="20"/>
      <c r="C186" s="20"/>
      <c r="D186" s="20"/>
      <c r="E186" s="20"/>
      <c r="G186" s="19"/>
      <c r="H186" s="19"/>
      <c r="I186" s="22"/>
      <c r="J186" s="22"/>
      <c r="K186" s="22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</row>
    <row r="187" spans="2:102" ht="12.75">
      <c r="B187" s="20"/>
      <c r="C187" s="20"/>
      <c r="D187" s="20"/>
      <c r="E187" s="20"/>
      <c r="G187" s="19"/>
      <c r="H187" s="19"/>
      <c r="I187" s="22"/>
      <c r="J187" s="22"/>
      <c r="K187" s="22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</row>
    <row r="188" spans="2:102" ht="12.75">
      <c r="B188" s="20"/>
      <c r="C188" s="20"/>
      <c r="D188" s="20"/>
      <c r="E188" s="20"/>
      <c r="G188" s="19"/>
      <c r="H188" s="19"/>
      <c r="I188" s="22"/>
      <c r="J188" s="22"/>
      <c r="K188" s="22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</row>
    <row r="189" spans="2:102" ht="12.75">
      <c r="B189" s="20"/>
      <c r="C189" s="20"/>
      <c r="D189" s="20"/>
      <c r="E189" s="20"/>
      <c r="G189" s="19"/>
      <c r="H189" s="19"/>
      <c r="I189" s="22"/>
      <c r="J189" s="22"/>
      <c r="K189" s="22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</row>
    <row r="190" spans="2:102" ht="12.75">
      <c r="B190" s="20"/>
      <c r="C190" s="20"/>
      <c r="D190" s="20"/>
      <c r="E190" s="20"/>
      <c r="G190" s="19"/>
      <c r="H190" s="19"/>
      <c r="I190" s="22"/>
      <c r="J190" s="22"/>
      <c r="K190" s="22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</row>
    <row r="191" spans="2:102" ht="12.75">
      <c r="B191" s="20"/>
      <c r="C191" s="20"/>
      <c r="D191" s="20"/>
      <c r="E191" s="20"/>
      <c r="G191" s="19"/>
      <c r="H191" s="19"/>
      <c r="I191" s="22"/>
      <c r="J191" s="22"/>
      <c r="K191" s="22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</row>
    <row r="192" spans="2:102" ht="12.75">
      <c r="B192" s="20"/>
      <c r="C192" s="20"/>
      <c r="D192" s="20"/>
      <c r="E192" s="20"/>
      <c r="G192" s="19"/>
      <c r="H192" s="19"/>
      <c r="I192" s="22"/>
      <c r="J192" s="22"/>
      <c r="K192" s="22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</row>
    <row r="193" spans="2:102" ht="12.75">
      <c r="B193" s="20"/>
      <c r="C193" s="20"/>
      <c r="D193" s="20"/>
      <c r="E193" s="20"/>
      <c r="G193" s="19"/>
      <c r="H193" s="19"/>
      <c r="I193" s="22"/>
      <c r="J193" s="22"/>
      <c r="K193" s="22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</row>
    <row r="194" spans="2:102" ht="12.75">
      <c r="B194" s="20"/>
      <c r="C194" s="20"/>
      <c r="D194" s="20"/>
      <c r="E194" s="20"/>
      <c r="G194" s="19"/>
      <c r="H194" s="19"/>
      <c r="I194" s="22"/>
      <c r="J194" s="22"/>
      <c r="K194" s="22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</row>
    <row r="195" spans="2:102" ht="12.75">
      <c r="B195" s="20"/>
      <c r="C195" s="20"/>
      <c r="D195" s="20"/>
      <c r="E195" s="20"/>
      <c r="G195" s="19"/>
      <c r="H195" s="19"/>
      <c r="I195" s="22"/>
      <c r="J195" s="22"/>
      <c r="K195" s="22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</row>
    <row r="196" spans="2:102" ht="12.75">
      <c r="B196" s="20"/>
      <c r="C196" s="20"/>
      <c r="D196" s="20"/>
      <c r="E196" s="20"/>
      <c r="G196" s="19"/>
      <c r="H196" s="19"/>
      <c r="I196" s="22"/>
      <c r="J196" s="22"/>
      <c r="K196" s="22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</row>
    <row r="197" spans="2:102" ht="12.75">
      <c r="B197" s="20"/>
      <c r="C197" s="20"/>
      <c r="D197" s="20"/>
      <c r="E197" s="20"/>
      <c r="G197" s="19"/>
      <c r="H197" s="19"/>
      <c r="I197" s="22"/>
      <c r="J197" s="22"/>
      <c r="K197" s="22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</row>
    <row r="198" spans="2:102" ht="12.75">
      <c r="B198" s="20"/>
      <c r="C198" s="20"/>
      <c r="D198" s="20"/>
      <c r="E198" s="20"/>
      <c r="G198" s="19"/>
      <c r="H198" s="19"/>
      <c r="I198" s="22"/>
      <c r="J198" s="22"/>
      <c r="K198" s="22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</row>
    <row r="199" spans="2:102" ht="12.75">
      <c r="B199" s="20"/>
      <c r="C199" s="20"/>
      <c r="D199" s="20"/>
      <c r="E199" s="20"/>
      <c r="G199" s="19"/>
      <c r="H199" s="19"/>
      <c r="I199" s="22"/>
      <c r="J199" s="22"/>
      <c r="K199" s="22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</row>
    <row r="200" spans="2:102" ht="12.75">
      <c r="B200" s="20"/>
      <c r="C200" s="20"/>
      <c r="D200" s="20"/>
      <c r="E200" s="20"/>
      <c r="G200" s="19"/>
      <c r="H200" s="19"/>
      <c r="I200" s="22"/>
      <c r="J200" s="22"/>
      <c r="K200" s="22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</row>
    <row r="201" spans="2:102" ht="12.75">
      <c r="B201" s="20"/>
      <c r="C201" s="20"/>
      <c r="D201" s="20"/>
      <c r="E201" s="20"/>
      <c r="G201" s="19"/>
      <c r="H201" s="19"/>
      <c r="I201" s="22"/>
      <c r="J201" s="22"/>
      <c r="K201" s="22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</row>
    <row r="202" spans="2:102" ht="12.75">
      <c r="B202" s="20"/>
      <c r="C202" s="20"/>
      <c r="D202" s="20"/>
      <c r="E202" s="20"/>
      <c r="G202" s="19"/>
      <c r="H202" s="19"/>
      <c r="I202" s="22"/>
      <c r="J202" s="22"/>
      <c r="K202" s="22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</row>
    <row r="203" spans="2:102" ht="12.75">
      <c r="B203" s="20"/>
      <c r="C203" s="20"/>
      <c r="D203" s="20"/>
      <c r="E203" s="20"/>
      <c r="G203" s="19"/>
      <c r="H203" s="19"/>
      <c r="I203" s="22"/>
      <c r="J203" s="22"/>
      <c r="K203" s="22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</row>
    <row r="204" spans="2:102" ht="12.75">
      <c r="B204" s="20"/>
      <c r="C204" s="20"/>
      <c r="D204" s="20"/>
      <c r="E204" s="20"/>
      <c r="G204" s="19"/>
      <c r="H204" s="19"/>
      <c r="I204" s="22"/>
      <c r="J204" s="22"/>
      <c r="K204" s="22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</row>
    <row r="205" spans="2:102" ht="12.75">
      <c r="B205" s="20"/>
      <c r="C205" s="20"/>
      <c r="D205" s="20"/>
      <c r="E205" s="20"/>
      <c r="G205" s="19"/>
      <c r="H205" s="19"/>
      <c r="I205" s="22"/>
      <c r="J205" s="22"/>
      <c r="K205" s="22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</row>
    <row r="206" spans="2:102" ht="12.75">
      <c r="B206" s="20"/>
      <c r="C206" s="20"/>
      <c r="D206" s="20"/>
      <c r="E206" s="20"/>
      <c r="G206" s="19"/>
      <c r="H206" s="19"/>
      <c r="I206" s="22"/>
      <c r="J206" s="22"/>
      <c r="K206" s="22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</row>
    <row r="207" spans="2:102" ht="12.75">
      <c r="B207" s="20"/>
      <c r="C207" s="20"/>
      <c r="D207" s="20"/>
      <c r="E207" s="20"/>
      <c r="G207" s="19"/>
      <c r="H207" s="19"/>
      <c r="I207" s="22"/>
      <c r="J207" s="22"/>
      <c r="K207" s="22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</row>
    <row r="208" spans="2:102" ht="12.75">
      <c r="B208" s="20"/>
      <c r="C208" s="20"/>
      <c r="D208" s="20"/>
      <c r="E208" s="20"/>
      <c r="G208" s="19"/>
      <c r="H208" s="19"/>
      <c r="I208" s="22"/>
      <c r="J208" s="22"/>
      <c r="K208" s="22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</row>
    <row r="209" spans="2:102" ht="12.75">
      <c r="B209" s="20"/>
      <c r="C209" s="20"/>
      <c r="D209" s="20"/>
      <c r="E209" s="20"/>
      <c r="G209" s="19"/>
      <c r="H209" s="19"/>
      <c r="I209" s="22"/>
      <c r="J209" s="22"/>
      <c r="K209" s="22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</row>
    <row r="210" spans="2:102" ht="12.75">
      <c r="B210" s="20"/>
      <c r="C210" s="20"/>
      <c r="D210" s="20"/>
      <c r="E210" s="20"/>
      <c r="G210" s="19"/>
      <c r="H210" s="19"/>
      <c r="I210" s="22"/>
      <c r="J210" s="22"/>
      <c r="K210" s="22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</row>
    <row r="211" spans="2:102" ht="12.75">
      <c r="B211" s="20"/>
      <c r="C211" s="20"/>
      <c r="D211" s="20"/>
      <c r="E211" s="20"/>
      <c r="G211" s="19"/>
      <c r="H211" s="19"/>
      <c r="I211" s="22"/>
      <c r="J211" s="22"/>
      <c r="K211" s="22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</row>
    <row r="212" spans="2:102" ht="12.75">
      <c r="B212" s="20"/>
      <c r="C212" s="20"/>
      <c r="D212" s="20"/>
      <c r="E212" s="20"/>
      <c r="G212" s="19"/>
      <c r="H212" s="19"/>
      <c r="I212" s="22"/>
      <c r="J212" s="22"/>
      <c r="K212" s="22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</row>
    <row r="213" spans="2:102" ht="12.75">
      <c r="B213" s="20"/>
      <c r="C213" s="20"/>
      <c r="D213" s="20"/>
      <c r="E213" s="20"/>
      <c r="G213" s="19"/>
      <c r="H213" s="19"/>
      <c r="I213" s="22"/>
      <c r="J213" s="22"/>
      <c r="K213" s="22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</row>
    <row r="214" spans="2:102" ht="12.75">
      <c r="B214" s="20"/>
      <c r="C214" s="20"/>
      <c r="D214" s="20"/>
      <c r="E214" s="20"/>
      <c r="G214" s="19"/>
      <c r="H214" s="19"/>
      <c r="I214" s="22"/>
      <c r="J214" s="22"/>
      <c r="K214" s="22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</row>
    <row r="215" spans="2:102" ht="12.75">
      <c r="B215" s="20"/>
      <c r="C215" s="20"/>
      <c r="D215" s="20"/>
      <c r="E215" s="20"/>
      <c r="G215" s="19"/>
      <c r="H215" s="19"/>
      <c r="I215" s="22"/>
      <c r="J215" s="22"/>
      <c r="K215" s="22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</row>
    <row r="216" spans="2:102" ht="12.75">
      <c r="B216" s="20"/>
      <c r="C216" s="20"/>
      <c r="D216" s="20"/>
      <c r="E216" s="20"/>
      <c r="G216" s="19"/>
      <c r="H216" s="19"/>
      <c r="I216" s="22"/>
      <c r="J216" s="22"/>
      <c r="K216" s="22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</row>
    <row r="217" spans="2:102" ht="12.75">
      <c r="B217" s="20"/>
      <c r="C217" s="20"/>
      <c r="D217" s="20"/>
      <c r="E217" s="20"/>
      <c r="G217" s="19"/>
      <c r="H217" s="19"/>
      <c r="I217" s="22"/>
      <c r="J217" s="22"/>
      <c r="K217" s="22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</row>
    <row r="218" spans="2:102" ht="12.75">
      <c r="B218" s="20"/>
      <c r="C218" s="20"/>
      <c r="D218" s="20"/>
      <c r="E218" s="20"/>
      <c r="G218" s="19"/>
      <c r="H218" s="19"/>
      <c r="I218" s="22"/>
      <c r="J218" s="22"/>
      <c r="K218" s="22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</row>
    <row r="219" spans="2:102" ht="12.75">
      <c r="B219" s="20"/>
      <c r="C219" s="20"/>
      <c r="D219" s="20"/>
      <c r="E219" s="20"/>
      <c r="G219" s="19"/>
      <c r="H219" s="19"/>
      <c r="I219" s="22"/>
      <c r="J219" s="22"/>
      <c r="K219" s="22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</row>
    <row r="220" spans="2:102" ht="12.75">
      <c r="B220" s="20"/>
      <c r="C220" s="20"/>
      <c r="D220" s="20"/>
      <c r="E220" s="20"/>
      <c r="G220" s="19"/>
      <c r="H220" s="19"/>
      <c r="I220" s="22"/>
      <c r="J220" s="22"/>
      <c r="K220" s="22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</row>
    <row r="221" spans="2:102" ht="12.75">
      <c r="B221" s="20"/>
      <c r="C221" s="20"/>
      <c r="D221" s="20"/>
      <c r="E221" s="20"/>
      <c r="G221" s="19"/>
      <c r="H221" s="19"/>
      <c r="I221" s="22"/>
      <c r="J221" s="22"/>
      <c r="K221" s="22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</row>
    <row r="222" spans="2:102" ht="12.75">
      <c r="B222" s="20"/>
      <c r="C222" s="20"/>
      <c r="D222" s="20"/>
      <c r="E222" s="20"/>
      <c r="G222" s="19"/>
      <c r="H222" s="19"/>
      <c r="I222" s="22"/>
      <c r="J222" s="22"/>
      <c r="K222" s="22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</row>
    <row r="223" spans="2:102" ht="12.75">
      <c r="B223" s="20"/>
      <c r="C223" s="20"/>
      <c r="D223" s="20"/>
      <c r="E223" s="20"/>
      <c r="G223" s="19"/>
      <c r="H223" s="19"/>
      <c r="I223" s="22"/>
      <c r="J223" s="22"/>
      <c r="K223" s="22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</row>
    <row r="224" spans="2:102" ht="12.75">
      <c r="B224" s="20"/>
      <c r="C224" s="20"/>
      <c r="D224" s="20"/>
      <c r="E224" s="20"/>
      <c r="G224" s="19"/>
      <c r="H224" s="19"/>
      <c r="I224" s="22"/>
      <c r="J224" s="22"/>
      <c r="K224" s="22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</row>
    <row r="225" spans="2:102" ht="12.75">
      <c r="B225" s="20"/>
      <c r="C225" s="20"/>
      <c r="D225" s="20"/>
      <c r="E225" s="20"/>
      <c r="G225" s="19"/>
      <c r="H225" s="19"/>
      <c r="I225" s="22"/>
      <c r="J225" s="22"/>
      <c r="K225" s="22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</row>
    <row r="226" spans="2:102" ht="12.75">
      <c r="B226" s="20"/>
      <c r="C226" s="20"/>
      <c r="D226" s="20"/>
      <c r="E226" s="20"/>
      <c r="G226" s="19"/>
      <c r="H226" s="19"/>
      <c r="I226" s="22"/>
      <c r="J226" s="22"/>
      <c r="K226" s="22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</row>
    <row r="227" spans="2:102" ht="12.75">
      <c r="B227" s="20"/>
      <c r="C227" s="20"/>
      <c r="D227" s="20"/>
      <c r="E227" s="20"/>
      <c r="G227" s="19"/>
      <c r="H227" s="19"/>
      <c r="I227" s="22"/>
      <c r="J227" s="22"/>
      <c r="K227" s="22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</row>
    <row r="228" spans="2:102" ht="12.75">
      <c r="B228" s="20"/>
      <c r="C228" s="20"/>
      <c r="D228" s="20"/>
      <c r="E228" s="20"/>
      <c r="G228" s="19"/>
      <c r="H228" s="19"/>
      <c r="I228" s="22"/>
      <c r="J228" s="22"/>
      <c r="K228" s="22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</row>
    <row r="229" spans="2:102" ht="12.75">
      <c r="B229" s="20"/>
      <c r="C229" s="20"/>
      <c r="D229" s="20"/>
      <c r="E229" s="20"/>
      <c r="G229" s="19"/>
      <c r="H229" s="19"/>
      <c r="I229" s="22"/>
      <c r="J229" s="22"/>
      <c r="K229" s="22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</row>
    <row r="230" spans="2:102" ht="12.75">
      <c r="B230" s="20"/>
      <c r="C230" s="20"/>
      <c r="D230" s="20"/>
      <c r="E230" s="20"/>
      <c r="G230" s="19"/>
      <c r="H230" s="19"/>
      <c r="I230" s="22"/>
      <c r="J230" s="22"/>
      <c r="K230" s="22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</row>
    <row r="231" spans="2:102" ht="12.75">
      <c r="B231" s="20"/>
      <c r="C231" s="20"/>
      <c r="D231" s="20"/>
      <c r="E231" s="20"/>
      <c r="G231" s="19"/>
      <c r="H231" s="19"/>
      <c r="I231" s="22"/>
      <c r="J231" s="22"/>
      <c r="K231" s="22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</row>
    <row r="232" spans="2:102" ht="12.75">
      <c r="B232" s="20"/>
      <c r="C232" s="20"/>
      <c r="D232" s="20"/>
      <c r="E232" s="20"/>
      <c r="G232" s="19"/>
      <c r="H232" s="19"/>
      <c r="I232" s="22"/>
      <c r="J232" s="22"/>
      <c r="K232" s="22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</row>
    <row r="233" spans="2:102" ht="12.75">
      <c r="B233" s="20"/>
      <c r="C233" s="20"/>
      <c r="D233" s="20"/>
      <c r="E233" s="20"/>
      <c r="G233" s="19"/>
      <c r="H233" s="19"/>
      <c r="I233" s="22"/>
      <c r="J233" s="22"/>
      <c r="K233" s="22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</row>
    <row r="234" spans="2:102" ht="12.75">
      <c r="B234" s="20"/>
      <c r="C234" s="20"/>
      <c r="D234" s="20"/>
      <c r="E234" s="20"/>
      <c r="G234" s="19"/>
      <c r="H234" s="19"/>
      <c r="I234" s="22"/>
      <c r="J234" s="22"/>
      <c r="K234" s="22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</row>
    <row r="235" spans="2:102" ht="12.75">
      <c r="B235" s="20"/>
      <c r="C235" s="20"/>
      <c r="D235" s="20"/>
      <c r="E235" s="20"/>
      <c r="G235" s="19"/>
      <c r="H235" s="19"/>
      <c r="I235" s="22"/>
      <c r="J235" s="22"/>
      <c r="K235" s="22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</row>
    <row r="236" spans="2:102" ht="12.75">
      <c r="B236" s="20"/>
      <c r="C236" s="20"/>
      <c r="D236" s="20"/>
      <c r="E236" s="20"/>
      <c r="G236" s="19"/>
      <c r="H236" s="19"/>
      <c r="I236" s="22"/>
      <c r="J236" s="22"/>
      <c r="K236" s="22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</row>
    <row r="237" spans="2:102" ht="12.75">
      <c r="B237" s="20"/>
      <c r="C237" s="20"/>
      <c r="D237" s="20"/>
      <c r="E237" s="20"/>
      <c r="G237" s="19"/>
      <c r="H237" s="19"/>
      <c r="I237" s="22"/>
      <c r="J237" s="22"/>
      <c r="K237" s="22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</row>
    <row r="238" spans="2:102" ht="12.75">
      <c r="B238" s="20"/>
      <c r="C238" s="20"/>
      <c r="D238" s="20"/>
      <c r="E238" s="20"/>
      <c r="G238" s="19"/>
      <c r="H238" s="19"/>
      <c r="I238" s="22"/>
      <c r="J238" s="22"/>
      <c r="K238" s="22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</row>
    <row r="239" spans="2:102" ht="12.75">
      <c r="B239" s="20"/>
      <c r="C239" s="20"/>
      <c r="D239" s="20"/>
      <c r="E239" s="20"/>
      <c r="G239" s="19"/>
      <c r="H239" s="19"/>
      <c r="I239" s="22"/>
      <c r="J239" s="22"/>
      <c r="K239" s="22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</row>
    <row r="240" spans="2:102" ht="12.75">
      <c r="B240" s="20"/>
      <c r="C240" s="20"/>
      <c r="D240" s="20"/>
      <c r="E240" s="20"/>
      <c r="G240" s="19"/>
      <c r="H240" s="19"/>
      <c r="I240" s="22"/>
      <c r="J240" s="22"/>
      <c r="K240" s="22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</row>
    <row r="241" spans="2:102" ht="12.75">
      <c r="B241" s="20"/>
      <c r="C241" s="20"/>
      <c r="D241" s="20"/>
      <c r="E241" s="20"/>
      <c r="G241" s="19"/>
      <c r="H241" s="19"/>
      <c r="I241" s="22"/>
      <c r="J241" s="22"/>
      <c r="K241" s="22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</row>
    <row r="242" spans="2:102" ht="12.75">
      <c r="B242" s="20"/>
      <c r="C242" s="20"/>
      <c r="D242" s="20"/>
      <c r="E242" s="20"/>
      <c r="G242" s="19"/>
      <c r="H242" s="19"/>
      <c r="I242" s="22"/>
      <c r="J242" s="22"/>
      <c r="K242" s="22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</row>
    <row r="243" spans="2:102" ht="12.75">
      <c r="B243" s="20"/>
      <c r="C243" s="20"/>
      <c r="D243" s="20"/>
      <c r="E243" s="20"/>
      <c r="G243" s="19"/>
      <c r="H243" s="19"/>
      <c r="I243" s="22"/>
      <c r="J243" s="22"/>
      <c r="K243" s="22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</row>
    <row r="244" spans="2:102" ht="12.75">
      <c r="B244" s="20"/>
      <c r="C244" s="20"/>
      <c r="D244" s="20"/>
      <c r="E244" s="20"/>
      <c r="G244" s="19"/>
      <c r="H244" s="19"/>
      <c r="I244" s="22"/>
      <c r="J244" s="22"/>
      <c r="K244" s="22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</row>
    <row r="245" spans="2:102" ht="12.75">
      <c r="B245" s="20"/>
      <c r="C245" s="20"/>
      <c r="D245" s="20"/>
      <c r="E245" s="20"/>
      <c r="G245" s="19"/>
      <c r="H245" s="19"/>
      <c r="I245" s="22"/>
      <c r="J245" s="22"/>
      <c r="K245" s="22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</row>
    <row r="246" spans="2:102" ht="12.75">
      <c r="B246" s="20"/>
      <c r="C246" s="20"/>
      <c r="D246" s="20"/>
      <c r="E246" s="20"/>
      <c r="G246" s="19"/>
      <c r="H246" s="19"/>
      <c r="I246" s="22"/>
      <c r="J246" s="22"/>
      <c r="K246" s="22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</row>
    <row r="247" spans="2:102" ht="12.75">
      <c r="B247" s="20"/>
      <c r="C247" s="20"/>
      <c r="D247" s="20"/>
      <c r="E247" s="20"/>
      <c r="G247" s="19"/>
      <c r="H247" s="19"/>
      <c r="I247" s="22"/>
      <c r="J247" s="22"/>
      <c r="K247" s="22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</row>
    <row r="248" spans="2:102" ht="12.75">
      <c r="B248" s="20"/>
      <c r="C248" s="20"/>
      <c r="D248" s="20"/>
      <c r="E248" s="20"/>
      <c r="G248" s="19"/>
      <c r="H248" s="19"/>
      <c r="I248" s="22"/>
      <c r="J248" s="22"/>
      <c r="K248" s="22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</row>
    <row r="249" spans="2:102" ht="12.75">
      <c r="B249" s="20"/>
      <c r="C249" s="20"/>
      <c r="D249" s="20"/>
      <c r="E249" s="20"/>
      <c r="G249" s="19"/>
      <c r="H249" s="19"/>
      <c r="I249" s="22"/>
      <c r="J249" s="22"/>
      <c r="K249" s="22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</row>
    <row r="250" spans="2:102" ht="12.75">
      <c r="B250" s="20"/>
      <c r="C250" s="20"/>
      <c r="D250" s="20"/>
      <c r="E250" s="20"/>
      <c r="G250" s="19"/>
      <c r="H250" s="19"/>
      <c r="I250" s="22"/>
      <c r="J250" s="22"/>
      <c r="K250" s="22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</row>
    <row r="251" spans="2:102" ht="12.75">
      <c r="B251" s="20"/>
      <c r="C251" s="20"/>
      <c r="D251" s="20"/>
      <c r="E251" s="20"/>
      <c r="G251" s="19"/>
      <c r="H251" s="19"/>
      <c r="I251" s="22"/>
      <c r="J251" s="22"/>
      <c r="K251" s="22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</row>
    <row r="252" spans="2:102" ht="12.75">
      <c r="B252" s="20"/>
      <c r="C252" s="20"/>
      <c r="D252" s="20"/>
      <c r="E252" s="20"/>
      <c r="G252" s="19"/>
      <c r="H252" s="19"/>
      <c r="I252" s="22"/>
      <c r="J252" s="22"/>
      <c r="K252" s="22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</row>
    <row r="253" spans="2:102" ht="12.75">
      <c r="B253" s="20"/>
      <c r="C253" s="20"/>
      <c r="D253" s="20"/>
      <c r="E253" s="20"/>
      <c r="G253" s="19"/>
      <c r="H253" s="19"/>
      <c r="I253" s="22"/>
      <c r="J253" s="22"/>
      <c r="K253" s="22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</row>
    <row r="254" spans="2:102" ht="12.75">
      <c r="B254" s="20"/>
      <c r="C254" s="20"/>
      <c r="D254" s="20"/>
      <c r="E254" s="20"/>
      <c r="G254" s="19"/>
      <c r="H254" s="19"/>
      <c r="I254" s="22"/>
      <c r="J254" s="22"/>
      <c r="K254" s="22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</row>
    <row r="255" spans="2:102" ht="12.75">
      <c r="B255" s="20"/>
      <c r="C255" s="20"/>
      <c r="D255" s="20"/>
      <c r="E255" s="20"/>
      <c r="G255" s="19"/>
      <c r="H255" s="19"/>
      <c r="I255" s="22"/>
      <c r="J255" s="22"/>
      <c r="K255" s="22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</row>
    <row r="256" spans="2:102" ht="12.75">
      <c r="B256" s="20"/>
      <c r="C256" s="20"/>
      <c r="D256" s="20"/>
      <c r="E256" s="20"/>
      <c r="G256" s="19"/>
      <c r="H256" s="19"/>
      <c r="I256" s="22"/>
      <c r="J256" s="22"/>
      <c r="K256" s="22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</row>
    <row r="257" spans="2:102" ht="12.75">
      <c r="B257" s="20"/>
      <c r="C257" s="20"/>
      <c r="D257" s="20"/>
      <c r="E257" s="20"/>
      <c r="G257" s="19"/>
      <c r="H257" s="19"/>
      <c r="I257" s="22"/>
      <c r="J257" s="22"/>
      <c r="K257" s="22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</row>
    <row r="258" spans="2:102" ht="12.75">
      <c r="B258" s="20"/>
      <c r="C258" s="20"/>
      <c r="D258" s="20"/>
      <c r="E258" s="20"/>
      <c r="G258" s="19"/>
      <c r="H258" s="19"/>
      <c r="I258" s="22"/>
      <c r="J258" s="22"/>
      <c r="K258" s="22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</row>
    <row r="259" spans="2:102" ht="12.75">
      <c r="B259" s="20"/>
      <c r="C259" s="20"/>
      <c r="D259" s="20"/>
      <c r="E259" s="20"/>
      <c r="G259" s="19"/>
      <c r="H259" s="19"/>
      <c r="I259" s="22"/>
      <c r="J259" s="22"/>
      <c r="K259" s="22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</row>
    <row r="260" spans="2:102" ht="12.75">
      <c r="B260" s="20"/>
      <c r="C260" s="20"/>
      <c r="D260" s="20"/>
      <c r="E260" s="20"/>
      <c r="G260" s="19"/>
      <c r="H260" s="19"/>
      <c r="I260" s="22"/>
      <c r="J260" s="22"/>
      <c r="K260" s="22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</row>
    <row r="261" spans="2:102" ht="12.75">
      <c r="B261" s="20"/>
      <c r="C261" s="20"/>
      <c r="D261" s="20"/>
      <c r="E261" s="20"/>
      <c r="G261" s="19"/>
      <c r="H261" s="19"/>
      <c r="I261" s="22"/>
      <c r="J261" s="22"/>
      <c r="K261" s="22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</row>
    <row r="262" spans="2:102" ht="12.75">
      <c r="B262" s="20"/>
      <c r="C262" s="20"/>
      <c r="D262" s="20"/>
      <c r="E262" s="20"/>
      <c r="G262" s="19"/>
      <c r="H262" s="19"/>
      <c r="I262" s="22"/>
      <c r="J262" s="22"/>
      <c r="K262" s="22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</row>
    <row r="263" spans="2:102" ht="12.75">
      <c r="B263" s="20"/>
      <c r="C263" s="20"/>
      <c r="D263" s="20"/>
      <c r="E263" s="20"/>
      <c r="G263" s="19"/>
      <c r="H263" s="19"/>
      <c r="I263" s="22"/>
      <c r="J263" s="22"/>
      <c r="K263" s="22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</row>
    <row r="264" spans="2:102" ht="12.75">
      <c r="B264" s="20"/>
      <c r="C264" s="20"/>
      <c r="D264" s="20"/>
      <c r="E264" s="20"/>
      <c r="G264" s="19"/>
      <c r="H264" s="19"/>
      <c r="I264" s="22"/>
      <c r="J264" s="22"/>
      <c r="K264" s="22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</row>
    <row r="265" spans="2:102" ht="12.75">
      <c r="B265" s="20"/>
      <c r="C265" s="20"/>
      <c r="D265" s="20"/>
      <c r="E265" s="20"/>
      <c r="G265" s="19"/>
      <c r="H265" s="19"/>
      <c r="I265" s="22"/>
      <c r="J265" s="22"/>
      <c r="K265" s="22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</row>
    <row r="266" spans="2:102" ht="12.75">
      <c r="B266" s="20"/>
      <c r="C266" s="20"/>
      <c r="D266" s="20"/>
      <c r="E266" s="20"/>
      <c r="G266" s="19"/>
      <c r="H266" s="19"/>
      <c r="I266" s="22"/>
      <c r="J266" s="22"/>
      <c r="K266" s="22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</row>
    <row r="267" spans="2:102" ht="12.75">
      <c r="B267" s="20"/>
      <c r="C267" s="20"/>
      <c r="D267" s="20"/>
      <c r="E267" s="20"/>
      <c r="G267" s="19"/>
      <c r="H267" s="19"/>
      <c r="I267" s="22"/>
      <c r="J267" s="22"/>
      <c r="K267" s="22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</row>
    <row r="268" spans="2:102" ht="12.75">
      <c r="B268" s="20"/>
      <c r="C268" s="20"/>
      <c r="D268" s="20"/>
      <c r="E268" s="20"/>
      <c r="G268" s="19"/>
      <c r="H268" s="19"/>
      <c r="I268" s="22"/>
      <c r="J268" s="22"/>
      <c r="K268" s="22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</row>
    <row r="269" spans="2:102" ht="12.75">
      <c r="B269" s="20"/>
      <c r="C269" s="20"/>
      <c r="D269" s="20"/>
      <c r="E269" s="20"/>
      <c r="G269" s="19"/>
      <c r="H269" s="19"/>
      <c r="I269" s="22"/>
      <c r="J269" s="22"/>
      <c r="K269" s="22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</row>
    <row r="270" spans="2:102" ht="12.75">
      <c r="B270" s="20"/>
      <c r="C270" s="20"/>
      <c r="D270" s="20"/>
      <c r="E270" s="20"/>
      <c r="G270" s="19"/>
      <c r="H270" s="19"/>
      <c r="I270" s="22"/>
      <c r="J270" s="22"/>
      <c r="K270" s="22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</row>
    <row r="271" spans="2:102" ht="12.75">
      <c r="B271" s="20"/>
      <c r="C271" s="20"/>
      <c r="D271" s="20"/>
      <c r="E271" s="20"/>
      <c r="G271" s="19"/>
      <c r="H271" s="19"/>
      <c r="I271" s="22"/>
      <c r="J271" s="22"/>
      <c r="K271" s="22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</row>
    <row r="272" spans="2:102" ht="12.75">
      <c r="B272" s="20"/>
      <c r="C272" s="20"/>
      <c r="D272" s="20"/>
      <c r="E272" s="20"/>
      <c r="G272" s="19"/>
      <c r="H272" s="19"/>
      <c r="I272" s="22"/>
      <c r="J272" s="22"/>
      <c r="K272" s="22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</row>
    <row r="273" spans="2:102" ht="12.75">
      <c r="B273" s="20"/>
      <c r="C273" s="20"/>
      <c r="D273" s="20"/>
      <c r="E273" s="20"/>
      <c r="G273" s="19"/>
      <c r="H273" s="19"/>
      <c r="I273" s="22"/>
      <c r="J273" s="22"/>
      <c r="K273" s="22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</row>
    <row r="274" spans="2:121" ht="12.75">
      <c r="B274" s="20"/>
      <c r="C274" s="20"/>
      <c r="D274" s="20"/>
      <c r="E274" s="20"/>
      <c r="G274" s="19"/>
      <c r="H274" s="19"/>
      <c r="I274" s="22"/>
      <c r="J274" s="22"/>
      <c r="K274" s="22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16"/>
      <c r="CY274" s="25"/>
      <c r="DA274" s="16"/>
      <c r="DB274" s="25"/>
      <c r="DD274" s="16"/>
      <c r="DE274" s="25"/>
      <c r="DG274" s="16"/>
      <c r="DH274" s="25"/>
      <c r="DJ274" s="16"/>
      <c r="DK274" s="25"/>
      <c r="DM274" s="16"/>
      <c r="DN274" s="25"/>
      <c r="DP274" s="16"/>
      <c r="DQ274" s="26"/>
    </row>
  </sheetData>
  <mergeCells count="4">
    <mergeCell ref="E14:F14"/>
    <mergeCell ref="H14:I14"/>
    <mergeCell ref="E13:F13"/>
    <mergeCell ref="H13:I13"/>
  </mergeCells>
  <printOptions/>
  <pageMargins left="0.75" right="0.5" top="0.3" bottom="0.5" header="0.5" footer="0.25"/>
  <pageSetup fitToHeight="1" fitToWidth="1" horizontalDpi="600" verticalDpi="600" orientation="portrait" paperSize="9" scale="80" r:id="rId2"/>
  <headerFooter alignWithMargins="0">
    <oddFooter>&amp;C&amp;"Times New Roman CE,Regular"Page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zoomScale="7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42.8515625" style="8" customWidth="1"/>
    <col min="3" max="3" width="21.7109375" style="12" customWidth="1"/>
    <col min="4" max="4" width="7.140625" style="8" customWidth="1"/>
    <col min="5" max="5" width="22.421875" style="8" customWidth="1"/>
    <col min="6" max="6" width="1.8515625" style="8" customWidth="1"/>
    <col min="7" max="7" width="4.7109375" style="13" customWidth="1"/>
    <col min="8" max="16384" width="3.57421875" style="8" customWidth="1"/>
  </cols>
  <sheetData>
    <row r="1" spans="2:7" s="1" customFormat="1" ht="15">
      <c r="B1" s="2" t="s">
        <v>12</v>
      </c>
      <c r="C1" s="3"/>
      <c r="G1" s="29"/>
    </row>
    <row r="2" spans="2:7" s="1" customFormat="1" ht="15" customHeight="1">
      <c r="B2" s="2" t="s">
        <v>13</v>
      </c>
      <c r="C2" s="5"/>
      <c r="D2" s="2"/>
      <c r="G2" s="4"/>
    </row>
    <row r="3" spans="2:7" s="1" customFormat="1" ht="15" customHeight="1">
      <c r="B3" s="2" t="s">
        <v>14</v>
      </c>
      <c r="C3" s="5"/>
      <c r="D3" s="2"/>
      <c r="G3" s="4"/>
    </row>
    <row r="4" spans="2:7" s="1" customFormat="1" ht="15" customHeight="1">
      <c r="B4" s="2" t="s">
        <v>15</v>
      </c>
      <c r="C4" s="5"/>
      <c r="D4" s="2"/>
      <c r="G4" s="4"/>
    </row>
    <row r="5" spans="1:7" s="1" customFormat="1" ht="15" customHeight="1">
      <c r="A5" s="28"/>
      <c r="B5" s="2" t="s">
        <v>16</v>
      </c>
      <c r="C5" s="29"/>
      <c r="D5" s="28"/>
      <c r="E5" s="28"/>
      <c r="F5" s="28"/>
      <c r="G5" s="29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s="1" customFormat="1" ht="15" customHeight="1">
      <c r="A8" s="60" t="s">
        <v>17</v>
      </c>
      <c r="B8" s="2"/>
      <c r="C8" s="5"/>
      <c r="G8" s="4"/>
    </row>
    <row r="9" spans="1:7" s="1" customFormat="1" ht="15" customHeight="1">
      <c r="A9" s="60" t="s">
        <v>121</v>
      </c>
      <c r="B9" s="2"/>
      <c r="C9" s="61" t="s">
        <v>18</v>
      </c>
      <c r="D9" s="2"/>
      <c r="E9" s="86" t="s">
        <v>76</v>
      </c>
      <c r="G9" s="105"/>
    </row>
    <row r="10" spans="3:7" s="1" customFormat="1" ht="15" customHeight="1">
      <c r="C10" s="61" t="s">
        <v>19</v>
      </c>
      <c r="E10" s="86" t="s">
        <v>20</v>
      </c>
      <c r="F10" s="86"/>
      <c r="G10" s="105"/>
    </row>
    <row r="11" spans="1:7" s="1" customFormat="1" ht="15" customHeight="1">
      <c r="A11" s="2"/>
      <c r="B11" s="3"/>
      <c r="C11" s="61" t="s">
        <v>21</v>
      </c>
      <c r="D11" s="2"/>
      <c r="E11" s="86" t="s">
        <v>96</v>
      </c>
      <c r="F11" s="102"/>
      <c r="G11" s="105"/>
    </row>
    <row r="12" spans="1:7" s="1" customFormat="1" ht="15" customHeight="1">
      <c r="A12" s="2"/>
      <c r="B12" s="3"/>
      <c r="C12" s="87" t="s">
        <v>115</v>
      </c>
      <c r="D12" s="2"/>
      <c r="E12" s="88" t="s">
        <v>98</v>
      </c>
      <c r="F12" s="86"/>
      <c r="G12" s="112"/>
    </row>
    <row r="13" spans="3:7" s="1" customFormat="1" ht="15" customHeight="1">
      <c r="C13" s="61" t="s">
        <v>9</v>
      </c>
      <c r="E13" s="86" t="s">
        <v>9</v>
      </c>
      <c r="F13" s="63"/>
      <c r="G13" s="105"/>
    </row>
    <row r="14" spans="1:7" s="1" customFormat="1" ht="15" customHeight="1">
      <c r="A14" s="2" t="s">
        <v>123</v>
      </c>
      <c r="C14" s="61"/>
      <c r="E14" s="86"/>
      <c r="F14" s="63"/>
      <c r="G14" s="105"/>
    </row>
    <row r="15" spans="1:7" s="1" customFormat="1" ht="15" customHeight="1">
      <c r="A15" s="2" t="s">
        <v>104</v>
      </c>
      <c r="C15" s="3"/>
      <c r="E15" s="86"/>
      <c r="F15" s="62"/>
      <c r="G15" s="29"/>
    </row>
    <row r="16" spans="1:7" s="1" customFormat="1" ht="15" customHeight="1">
      <c r="A16" s="68"/>
      <c r="B16" s="1" t="s">
        <v>23</v>
      </c>
      <c r="C16" s="89">
        <f>276788+22973-C17-5889</f>
        <v>282007</v>
      </c>
      <c r="E16" s="89">
        <f>272191+17172-E17-6364</f>
        <v>271171</v>
      </c>
      <c r="F16" s="161"/>
      <c r="G16" s="91"/>
    </row>
    <row r="17" spans="1:7" s="1" customFormat="1" ht="15" customHeight="1">
      <c r="A17" s="68"/>
      <c r="B17" s="1" t="s">
        <v>155</v>
      </c>
      <c r="C17" s="89">
        <v>11865</v>
      </c>
      <c r="E17" s="89">
        <v>11828</v>
      </c>
      <c r="F17" s="161"/>
      <c r="G17" s="91"/>
    </row>
    <row r="18" spans="1:7" s="1" customFormat="1" ht="15" customHeight="1">
      <c r="A18" s="68"/>
      <c r="B18" s="1" t="s">
        <v>154</v>
      </c>
      <c r="C18" s="89">
        <f>108012+5889+2602</f>
        <v>116503</v>
      </c>
      <c r="E18" s="89">
        <f>112743+6364+2602</f>
        <v>121709</v>
      </c>
      <c r="F18" s="162"/>
      <c r="G18" s="91"/>
    </row>
    <row r="19" spans="1:7" s="1" customFormat="1" ht="15" customHeight="1">
      <c r="A19" s="68"/>
      <c r="B19" s="1" t="s">
        <v>136</v>
      </c>
      <c r="C19" s="89">
        <v>18854</v>
      </c>
      <c r="E19" s="89">
        <v>19396</v>
      </c>
      <c r="F19" s="137"/>
      <c r="G19" s="91"/>
    </row>
    <row r="20" spans="1:7" s="1" customFormat="1" ht="15" customHeight="1">
      <c r="A20" s="68"/>
      <c r="B20" s="1" t="s">
        <v>67</v>
      </c>
      <c r="C20" s="89">
        <v>665</v>
      </c>
      <c r="D20" s="101"/>
      <c r="E20" s="89">
        <v>665</v>
      </c>
      <c r="F20" s="162"/>
      <c r="G20" s="91"/>
    </row>
    <row r="21" spans="1:7" s="1" customFormat="1" ht="20.25" customHeight="1">
      <c r="A21" s="68"/>
      <c r="C21" s="139">
        <f>SUM(C16:C20)</f>
        <v>429894</v>
      </c>
      <c r="D21" s="101"/>
      <c r="E21" s="139">
        <f>SUM(E16:E20)</f>
        <v>424769</v>
      </c>
      <c r="F21" s="162"/>
      <c r="G21" s="91"/>
    </row>
    <row r="22" spans="1:7" s="1" customFormat="1" ht="15" customHeight="1">
      <c r="A22" s="68"/>
      <c r="C22" s="89"/>
      <c r="D22" s="101"/>
      <c r="E22" s="89"/>
      <c r="F22" s="162"/>
      <c r="G22" s="91"/>
    </row>
    <row r="23" spans="1:7" s="1" customFormat="1" ht="15" customHeight="1">
      <c r="A23" s="2" t="s">
        <v>24</v>
      </c>
      <c r="C23" s="89"/>
      <c r="D23" s="90"/>
      <c r="E23" s="89"/>
      <c r="F23" s="162"/>
      <c r="G23" s="91"/>
    </row>
    <row r="24" spans="1:7" s="1" customFormat="1" ht="15" customHeight="1">
      <c r="A24" s="68"/>
      <c r="B24" s="1" t="s">
        <v>47</v>
      </c>
      <c r="C24" s="89">
        <v>62869</v>
      </c>
      <c r="E24" s="91">
        <v>62066</v>
      </c>
      <c r="F24" s="162"/>
      <c r="G24" s="91"/>
    </row>
    <row r="25" spans="1:7" s="1" customFormat="1" ht="15" customHeight="1">
      <c r="A25" s="68"/>
      <c r="B25" s="1" t="s">
        <v>48</v>
      </c>
      <c r="C25" s="89">
        <f>25122+3056+741+3323</f>
        <v>32242</v>
      </c>
      <c r="E25" s="89">
        <f>19379+1334+270+1793+2</f>
        <v>22778</v>
      </c>
      <c r="F25" s="162"/>
      <c r="G25" s="91"/>
    </row>
    <row r="26" spans="1:7" s="1" customFormat="1" ht="15" customHeight="1">
      <c r="A26" s="68"/>
      <c r="B26" s="1" t="s">
        <v>124</v>
      </c>
      <c r="C26" s="91">
        <v>585</v>
      </c>
      <c r="D26" s="28"/>
      <c r="E26" s="91">
        <v>526</v>
      </c>
      <c r="F26" s="162"/>
      <c r="G26" s="91"/>
    </row>
    <row r="27" spans="1:7" s="1" customFormat="1" ht="15" customHeight="1">
      <c r="A27" s="68"/>
      <c r="B27" s="1" t="s">
        <v>125</v>
      </c>
      <c r="C27" s="96">
        <f>76055+18476</f>
        <v>94531</v>
      </c>
      <c r="E27" s="96">
        <f>20388+79070</f>
        <v>99458</v>
      </c>
      <c r="F27" s="162"/>
      <c r="G27" s="91"/>
    </row>
    <row r="28" spans="3:7" s="1" customFormat="1" ht="20.25" customHeight="1">
      <c r="C28" s="92">
        <f>SUM(C24:C27)</f>
        <v>190227</v>
      </c>
      <c r="E28" s="92">
        <f>SUM(E24:E27)</f>
        <v>184828</v>
      </c>
      <c r="F28" s="162"/>
      <c r="G28" s="91"/>
    </row>
    <row r="29" spans="1:7" s="1" customFormat="1" ht="20.25" customHeight="1" thickBot="1">
      <c r="A29" s="7" t="s">
        <v>128</v>
      </c>
      <c r="C29" s="141">
        <f>C21+C28</f>
        <v>620121</v>
      </c>
      <c r="E29" s="141">
        <f>E21+E28</f>
        <v>609597</v>
      </c>
      <c r="F29" s="162"/>
      <c r="G29" s="91"/>
    </row>
    <row r="30" spans="1:7" s="1" customFormat="1" ht="15" customHeight="1" thickTop="1">
      <c r="A30" s="68"/>
      <c r="C30" s="94"/>
      <c r="E30" s="94"/>
      <c r="F30" s="162"/>
      <c r="G30" s="91"/>
    </row>
    <row r="31" spans="1:7" s="1" customFormat="1" ht="15" customHeight="1">
      <c r="A31" s="7" t="s">
        <v>129</v>
      </c>
      <c r="B31" s="2"/>
      <c r="C31" s="94"/>
      <c r="E31" s="94"/>
      <c r="F31" s="162"/>
      <c r="G31" s="91"/>
    </row>
    <row r="32" spans="1:7" s="1" customFormat="1" ht="15" customHeight="1">
      <c r="A32" s="7" t="s">
        <v>161</v>
      </c>
      <c r="B32" s="2"/>
      <c r="C32" s="94"/>
      <c r="E32" s="94"/>
      <c r="F32" s="162"/>
      <c r="G32" s="91"/>
    </row>
    <row r="33" spans="1:7" s="1" customFormat="1" ht="15" customHeight="1">
      <c r="A33" s="7"/>
      <c r="B33" s="1" t="s">
        <v>25</v>
      </c>
      <c r="C33" s="94">
        <v>200000</v>
      </c>
      <c r="E33" s="94">
        <v>200000</v>
      </c>
      <c r="F33" s="162"/>
      <c r="G33" s="91"/>
    </row>
    <row r="34" spans="1:7" s="1" customFormat="1" ht="15" customHeight="1">
      <c r="A34" s="7"/>
      <c r="B34" s="1" t="s">
        <v>107</v>
      </c>
      <c r="C34" s="94">
        <v>59680</v>
      </c>
      <c r="E34" s="94">
        <v>59680</v>
      </c>
      <c r="F34" s="162"/>
      <c r="G34" s="91"/>
    </row>
    <row r="35" spans="1:7" s="1" customFormat="1" ht="15" customHeight="1">
      <c r="A35" s="68"/>
      <c r="B35" s="3" t="s">
        <v>106</v>
      </c>
      <c r="C35" s="110">
        <v>-53570</v>
      </c>
      <c r="D35" s="68"/>
      <c r="E35" s="110">
        <v>-53570</v>
      </c>
      <c r="F35" s="162"/>
      <c r="G35" s="91"/>
    </row>
    <row r="36" spans="1:7" s="1" customFormat="1" ht="15" customHeight="1">
      <c r="A36" s="68"/>
      <c r="B36" s="3" t="s">
        <v>139</v>
      </c>
      <c r="C36" s="98">
        <v>281091</v>
      </c>
      <c r="D36" s="108"/>
      <c r="E36" s="98">
        <f>241277+11534</f>
        <v>252811</v>
      </c>
      <c r="F36" s="162"/>
      <c r="G36" s="91"/>
    </row>
    <row r="37" spans="1:7" s="1" customFormat="1" ht="20.25" customHeight="1">
      <c r="A37" s="7" t="s">
        <v>108</v>
      </c>
      <c r="B37" s="3"/>
      <c r="C37" s="107">
        <f>SUM(C33:C36)</f>
        <v>487201</v>
      </c>
      <c r="D37" s="108"/>
      <c r="E37" s="107">
        <f>SUM(E33:E36)</f>
        <v>458921</v>
      </c>
      <c r="F37" s="162"/>
      <c r="G37" s="91"/>
    </row>
    <row r="38" spans="1:7" s="1" customFormat="1" ht="15" customHeight="1">
      <c r="A38" s="7"/>
      <c r="B38" s="3"/>
      <c r="C38" s="107"/>
      <c r="D38" s="108"/>
      <c r="E38" s="107"/>
      <c r="F38" s="162"/>
      <c r="G38" s="91"/>
    </row>
    <row r="39" spans="1:7" s="1" customFormat="1" ht="15" customHeight="1">
      <c r="A39" s="2" t="s">
        <v>95</v>
      </c>
      <c r="C39" s="89"/>
      <c r="E39" s="89"/>
      <c r="F39" s="162"/>
      <c r="G39" s="91"/>
    </row>
    <row r="40" spans="2:7" s="1" customFormat="1" ht="15" customHeight="1">
      <c r="B40" s="1" t="s">
        <v>105</v>
      </c>
      <c r="C40" s="91">
        <v>10596</v>
      </c>
      <c r="E40" s="91">
        <v>10596</v>
      </c>
      <c r="F40" s="162"/>
      <c r="G40" s="91"/>
    </row>
    <row r="41" spans="2:7" s="1" customFormat="1" ht="15" customHeight="1">
      <c r="B41" s="1" t="s">
        <v>130</v>
      </c>
      <c r="C41" s="163">
        <v>0</v>
      </c>
      <c r="E41" s="89">
        <v>657</v>
      </c>
      <c r="F41" s="162"/>
      <c r="G41" s="91"/>
    </row>
    <row r="42" spans="2:7" s="1" customFormat="1" ht="15" customHeight="1">
      <c r="B42" s="1" t="s">
        <v>131</v>
      </c>
      <c r="C42" s="96">
        <v>23385</v>
      </c>
      <c r="E42" s="96">
        <v>20981</v>
      </c>
      <c r="F42" s="162"/>
      <c r="G42" s="91"/>
    </row>
    <row r="43" spans="1:7" s="1" customFormat="1" ht="20.25" customHeight="1">
      <c r="A43" s="68"/>
      <c r="C43" s="142">
        <f>SUM(C40:C42)</f>
        <v>33981</v>
      </c>
      <c r="E43" s="142">
        <f>SUM(E40:E42)</f>
        <v>32234</v>
      </c>
      <c r="F43" s="162"/>
      <c r="G43" s="91"/>
    </row>
    <row r="44" spans="1:7" s="1" customFormat="1" ht="15" customHeight="1">
      <c r="A44" s="68"/>
      <c r="C44" s="94"/>
      <c r="E44" s="94"/>
      <c r="F44" s="162"/>
      <c r="G44" s="91"/>
    </row>
    <row r="45" spans="1:7" s="1" customFormat="1" ht="15" customHeight="1">
      <c r="A45" s="7" t="s">
        <v>94</v>
      </c>
      <c r="C45" s="94"/>
      <c r="E45" s="94"/>
      <c r="F45" s="162"/>
      <c r="G45" s="91"/>
    </row>
    <row r="46" spans="1:7" s="1" customFormat="1" ht="15" customHeight="1">
      <c r="A46" s="68"/>
      <c r="B46" s="68" t="s">
        <v>105</v>
      </c>
      <c r="C46" s="93">
        <f>18857+25</f>
        <v>18882</v>
      </c>
      <c r="D46" s="68"/>
      <c r="E46" s="93">
        <f>36516+1977</f>
        <v>38493</v>
      </c>
      <c r="F46" s="162"/>
      <c r="G46" s="91"/>
    </row>
    <row r="47" spans="1:7" s="1" customFormat="1" ht="15" customHeight="1">
      <c r="A47" s="68"/>
      <c r="B47" s="1" t="s">
        <v>49</v>
      </c>
      <c r="C47" s="89">
        <f>42230+4219+1325+22700+7057</f>
        <v>77531</v>
      </c>
      <c r="E47" s="89">
        <f>48510+6449+4048+216+5849</f>
        <v>65072</v>
      </c>
      <c r="F47" s="162"/>
      <c r="G47" s="91"/>
    </row>
    <row r="48" spans="1:7" s="1" customFormat="1" ht="15" customHeight="1">
      <c r="A48" s="68"/>
      <c r="B48" s="1" t="s">
        <v>126</v>
      </c>
      <c r="C48" s="89">
        <v>2526</v>
      </c>
      <c r="D48" s="28"/>
      <c r="E48" s="89">
        <v>1953</v>
      </c>
      <c r="F48" s="162"/>
      <c r="G48" s="91"/>
    </row>
    <row r="49" spans="2:7" s="1" customFormat="1" ht="15" customHeight="1">
      <c r="B49" s="1" t="s">
        <v>127</v>
      </c>
      <c r="C49" s="140">
        <v>0</v>
      </c>
      <c r="E49" s="96">
        <v>12924</v>
      </c>
      <c r="F49" s="162"/>
      <c r="G49" s="91"/>
    </row>
    <row r="50" spans="1:7" s="1" customFormat="1" ht="20.25" customHeight="1">
      <c r="A50" s="68"/>
      <c r="C50" s="92">
        <f>SUM(C46:C49)</f>
        <v>98939</v>
      </c>
      <c r="E50" s="142">
        <f>SUM(E46:E49)</f>
        <v>118442</v>
      </c>
      <c r="F50" s="162"/>
      <c r="G50" s="91"/>
    </row>
    <row r="51" spans="1:7" s="1" customFormat="1" ht="20.25" customHeight="1">
      <c r="A51" s="7" t="s">
        <v>132</v>
      </c>
      <c r="C51" s="139">
        <f>C43+C50</f>
        <v>132920</v>
      </c>
      <c r="E51" s="139">
        <f>E43+E50</f>
        <v>150676</v>
      </c>
      <c r="F51" s="162"/>
      <c r="G51" s="91"/>
    </row>
    <row r="52" spans="1:7" s="1" customFormat="1" ht="20.25" customHeight="1" thickBot="1">
      <c r="A52" s="7" t="s">
        <v>137</v>
      </c>
      <c r="B52" s="2"/>
      <c r="C52" s="143">
        <f>C37+C51</f>
        <v>620121</v>
      </c>
      <c r="D52" s="2"/>
      <c r="E52" s="143">
        <f>E37+E51</f>
        <v>609597</v>
      </c>
      <c r="F52" s="162"/>
      <c r="G52" s="91"/>
    </row>
    <row r="53" spans="1:7" s="1" customFormat="1" ht="15" customHeight="1" thickTop="1">
      <c r="A53" s="7"/>
      <c r="B53" s="2"/>
      <c r="C53" s="97"/>
      <c r="D53" s="2"/>
      <c r="E53" s="97"/>
      <c r="F53" s="162"/>
      <c r="G53" s="91"/>
    </row>
    <row r="54" spans="1:7" s="1" customFormat="1" ht="15" customHeight="1">
      <c r="A54" s="2" t="s">
        <v>168</v>
      </c>
      <c r="C54" s="118">
        <f>(C29-C51)/C56</f>
        <v>2.706672222222222</v>
      </c>
      <c r="E54" s="118">
        <f>(E29-E51)/E56</f>
        <v>2.549561111111111</v>
      </c>
      <c r="F54" s="162"/>
      <c r="G54" s="118"/>
    </row>
    <row r="55" spans="1:7" s="1" customFormat="1" ht="15" customHeight="1">
      <c r="A55" s="2" t="s">
        <v>169</v>
      </c>
      <c r="C55" s="118"/>
      <c r="E55" s="118"/>
      <c r="F55" s="162"/>
      <c r="G55" s="118"/>
    </row>
    <row r="56" spans="1:7" s="1" customFormat="1" ht="15" customHeight="1">
      <c r="A56" s="109" t="s">
        <v>70</v>
      </c>
      <c r="C56" s="94">
        <f>180000</f>
        <v>180000</v>
      </c>
      <c r="E56" s="94">
        <f>180000</f>
        <v>180000</v>
      </c>
      <c r="F56" s="162"/>
      <c r="G56" s="94"/>
    </row>
    <row r="57" spans="1:7" s="1" customFormat="1" ht="15" customHeight="1">
      <c r="A57" s="68"/>
      <c r="B57" s="109"/>
      <c r="C57" s="3"/>
      <c r="E57" s="95"/>
      <c r="F57" s="162"/>
      <c r="G57" s="94"/>
    </row>
    <row r="58" spans="1:7" s="1" customFormat="1" ht="15" customHeight="1">
      <c r="A58" s="74" t="s">
        <v>167</v>
      </c>
      <c r="C58" s="94"/>
      <c r="E58" s="95"/>
      <c r="F58" s="162"/>
      <c r="G58" s="94"/>
    </row>
    <row r="59" spans="1:7" s="1" customFormat="1" ht="15" customHeight="1">
      <c r="A59" s="1" t="s">
        <v>166</v>
      </c>
      <c r="C59" s="89"/>
      <c r="E59" s="90"/>
      <c r="F59" s="162"/>
      <c r="G59" s="91"/>
    </row>
    <row r="60" spans="1:7" ht="15.75" customHeight="1">
      <c r="A60" s="30"/>
      <c r="C60" s="113"/>
      <c r="D60" s="14"/>
      <c r="E60" s="133"/>
      <c r="F60" s="33"/>
      <c r="G60" s="113"/>
    </row>
    <row r="61" ht="17.25" customHeight="1">
      <c r="A61" s="30"/>
    </row>
    <row r="62" spans="1:7" s="35" customFormat="1" ht="15.75">
      <c r="A62" s="34"/>
      <c r="C62" s="36"/>
      <c r="E62" s="37"/>
      <c r="F62" s="38"/>
      <c r="G62" s="114"/>
    </row>
    <row r="63" spans="1:7" s="35" customFormat="1" ht="15.75">
      <c r="A63" s="34"/>
      <c r="C63" s="36"/>
      <c r="E63" s="39"/>
      <c r="F63" s="38"/>
      <c r="G63" s="114"/>
    </row>
    <row r="64" spans="1:7" s="35" customFormat="1" ht="15.75">
      <c r="A64" s="34"/>
      <c r="C64" s="36"/>
      <c r="E64" s="39"/>
      <c r="F64" s="38"/>
      <c r="G64" s="114"/>
    </row>
    <row r="65" spans="1:7" s="35" customFormat="1" ht="15.75">
      <c r="A65" s="34"/>
      <c r="B65" s="40"/>
      <c r="C65" s="41"/>
      <c r="D65" s="40"/>
      <c r="E65" s="39"/>
      <c r="F65" s="38"/>
      <c r="G65" s="115"/>
    </row>
    <row r="66" spans="1:7" s="35" customFormat="1" ht="15.75">
      <c r="A66" s="34"/>
      <c r="C66" s="36"/>
      <c r="E66" s="42"/>
      <c r="F66" s="43"/>
      <c r="G66" s="114"/>
    </row>
    <row r="67" spans="1:7" s="35" customFormat="1" ht="15.75">
      <c r="A67" s="34"/>
      <c r="C67" s="36"/>
      <c r="E67" s="42"/>
      <c r="F67" s="43"/>
      <c r="G67" s="114"/>
    </row>
    <row r="68" spans="1:7" s="35" customFormat="1" ht="15.75">
      <c r="A68" s="34"/>
      <c r="C68" s="36"/>
      <c r="E68" s="42"/>
      <c r="F68" s="43"/>
      <c r="G68" s="114"/>
    </row>
    <row r="69" spans="1:7" s="35" customFormat="1" ht="15.75">
      <c r="A69" s="34"/>
      <c r="C69" s="36"/>
      <c r="E69" s="42"/>
      <c r="F69" s="43"/>
      <c r="G69" s="114"/>
    </row>
    <row r="70" spans="1:7" s="35" customFormat="1" ht="15.75">
      <c r="A70" s="34"/>
      <c r="C70" s="36"/>
      <c r="E70" s="42"/>
      <c r="F70" s="43"/>
      <c r="G70" s="114"/>
    </row>
    <row r="71" spans="1:7" s="35" customFormat="1" ht="15.75">
      <c r="A71" s="34"/>
      <c r="C71" s="36"/>
      <c r="E71" s="42"/>
      <c r="F71" s="43"/>
      <c r="G71" s="114"/>
    </row>
    <row r="72" spans="1:7" s="35" customFormat="1" ht="15.75">
      <c r="A72" s="34"/>
      <c r="C72" s="36"/>
      <c r="E72" s="37"/>
      <c r="F72" s="43"/>
      <c r="G72" s="114"/>
    </row>
    <row r="73" spans="1:7" s="35" customFormat="1" ht="15.75">
      <c r="A73" s="34"/>
      <c r="C73" s="36"/>
      <c r="E73" s="37"/>
      <c r="F73" s="43"/>
      <c r="G73" s="114"/>
    </row>
    <row r="74" spans="1:7" s="35" customFormat="1" ht="15.75">
      <c r="A74" s="34"/>
      <c r="C74" s="36"/>
      <c r="E74" s="37"/>
      <c r="F74" s="43"/>
      <c r="G74" s="114"/>
    </row>
    <row r="75" spans="1:7" s="35" customFormat="1" ht="15.75">
      <c r="A75" s="34"/>
      <c r="C75" s="36"/>
      <c r="E75" s="37"/>
      <c r="F75" s="43"/>
      <c r="G75" s="114"/>
    </row>
    <row r="76" spans="1:7" s="35" customFormat="1" ht="15.75">
      <c r="A76" s="34"/>
      <c r="C76" s="36"/>
      <c r="E76" s="37"/>
      <c r="F76" s="43"/>
      <c r="G76" s="114"/>
    </row>
    <row r="77" spans="1:7" s="35" customFormat="1" ht="15.75">
      <c r="A77" s="34"/>
      <c r="C77" s="36"/>
      <c r="E77" s="37"/>
      <c r="F77" s="43"/>
      <c r="G77" s="114"/>
    </row>
    <row r="78" spans="1:7" s="35" customFormat="1" ht="15.75">
      <c r="A78" s="34"/>
      <c r="C78" s="36"/>
      <c r="E78" s="37"/>
      <c r="F78" s="43"/>
      <c r="G78" s="114"/>
    </row>
    <row r="79" spans="1:7" s="35" customFormat="1" ht="15.75">
      <c r="A79" s="34"/>
      <c r="C79" s="36"/>
      <c r="E79" s="37"/>
      <c r="F79" s="43"/>
      <c r="G79" s="114"/>
    </row>
    <row r="80" spans="1:7" s="35" customFormat="1" ht="15.75">
      <c r="A80" s="34"/>
      <c r="C80" s="36"/>
      <c r="E80" s="37"/>
      <c r="F80" s="43"/>
      <c r="G80" s="114"/>
    </row>
    <row r="81" spans="1:7" s="35" customFormat="1" ht="15.75">
      <c r="A81" s="34"/>
      <c r="C81" s="36"/>
      <c r="E81" s="37"/>
      <c r="F81" s="43"/>
      <c r="G81" s="114"/>
    </row>
    <row r="82" spans="1:7" s="35" customFormat="1" ht="15.75">
      <c r="A82" s="34"/>
      <c r="C82" s="36"/>
      <c r="E82" s="37"/>
      <c r="F82" s="43"/>
      <c r="G82" s="114"/>
    </row>
    <row r="83" spans="1:7" s="35" customFormat="1" ht="15.75">
      <c r="A83" s="34"/>
      <c r="C83" s="36"/>
      <c r="E83" s="37"/>
      <c r="F83" s="43"/>
      <c r="G83" s="114"/>
    </row>
    <row r="84" spans="1:7" s="35" customFormat="1" ht="15.75">
      <c r="A84" s="34"/>
      <c r="C84" s="36"/>
      <c r="E84" s="37"/>
      <c r="F84" s="43"/>
      <c r="G84" s="114"/>
    </row>
    <row r="85" spans="1:7" s="35" customFormat="1" ht="15.75">
      <c r="A85" s="34"/>
      <c r="C85" s="36"/>
      <c r="E85" s="37"/>
      <c r="F85" s="43"/>
      <c r="G85" s="114"/>
    </row>
    <row r="86" spans="1:7" s="35" customFormat="1" ht="15.75">
      <c r="A86" s="34"/>
      <c r="C86" s="36"/>
      <c r="E86" s="37"/>
      <c r="F86" s="43"/>
      <c r="G86" s="114"/>
    </row>
    <row r="87" spans="1:6" ht="12.75">
      <c r="A87" s="30"/>
      <c r="E87" s="31"/>
      <c r="F87" s="32"/>
    </row>
    <row r="88" spans="1:6" ht="12.75">
      <c r="A88" s="30"/>
      <c r="E88" s="31"/>
      <c r="F88" s="32"/>
    </row>
    <row r="89" spans="1:6" ht="12.75">
      <c r="A89" s="30"/>
      <c r="E89" s="31"/>
      <c r="F89" s="32"/>
    </row>
    <row r="90" spans="1:6" ht="12.75">
      <c r="A90" s="30"/>
      <c r="E90" s="31"/>
      <c r="F90" s="32"/>
    </row>
    <row r="91" spans="1:6" ht="12.75">
      <c r="A91" s="30"/>
      <c r="E91" s="31"/>
      <c r="F91" s="32"/>
    </row>
    <row r="92" spans="1:6" ht="12.75">
      <c r="A92" s="30"/>
      <c r="E92" s="31"/>
      <c r="F92" s="32"/>
    </row>
    <row r="93" spans="1:6" ht="12.75">
      <c r="A93" s="30"/>
      <c r="E93" s="31"/>
      <c r="F93" s="32"/>
    </row>
    <row r="94" spans="1:6" ht="12.75">
      <c r="A94" s="30"/>
      <c r="E94" s="31"/>
      <c r="F94" s="32"/>
    </row>
    <row r="95" spans="1:6" ht="12.75">
      <c r="A95" s="30"/>
      <c r="E95" s="31"/>
      <c r="F95" s="32"/>
    </row>
    <row r="96" spans="1:6" ht="12.75">
      <c r="A96" s="30"/>
      <c r="E96" s="32"/>
      <c r="F96" s="32"/>
    </row>
    <row r="97" spans="1:6" ht="12.75">
      <c r="A97" s="30"/>
      <c r="E97" s="32"/>
      <c r="F97" s="32"/>
    </row>
    <row r="98" spans="1:6" ht="12.75">
      <c r="A98" s="30"/>
      <c r="E98" s="32"/>
      <c r="F98" s="32"/>
    </row>
    <row r="99" spans="1:6" ht="12.75">
      <c r="A99" s="30"/>
      <c r="E99" s="32"/>
      <c r="F99" s="32"/>
    </row>
    <row r="100" spans="1:6" ht="12.75">
      <c r="A100" s="30"/>
      <c r="E100" s="32"/>
      <c r="F100" s="32"/>
    </row>
    <row r="101" spans="1:6" ht="12.75">
      <c r="A101" s="30"/>
      <c r="E101" s="32"/>
      <c r="F101" s="32"/>
    </row>
    <row r="102" spans="1:6" ht="12.75">
      <c r="A102" s="30"/>
      <c r="E102" s="32"/>
      <c r="F102" s="32"/>
    </row>
    <row r="103" spans="1:6" ht="12.75">
      <c r="A103" s="30"/>
      <c r="E103" s="32"/>
      <c r="F103" s="32"/>
    </row>
    <row r="104" spans="1:6" ht="12.75">
      <c r="A104" s="30"/>
      <c r="E104" s="32"/>
      <c r="F104" s="32"/>
    </row>
    <row r="105" spans="1:6" ht="12.75">
      <c r="A105" s="30"/>
      <c r="E105" s="32"/>
      <c r="F105" s="32"/>
    </row>
    <row r="106" spans="1:6" ht="12.75">
      <c r="A106" s="30"/>
      <c r="E106" s="32"/>
      <c r="F106" s="32"/>
    </row>
    <row r="107" spans="1:6" ht="12.75">
      <c r="A107" s="30"/>
      <c r="E107" s="32"/>
      <c r="F107" s="32"/>
    </row>
    <row r="108" spans="1:6" ht="12.75">
      <c r="A108" s="30"/>
      <c r="E108" s="32"/>
      <c r="F108" s="32"/>
    </row>
    <row r="109" spans="1:6" ht="12.75">
      <c r="A109" s="30"/>
      <c r="E109" s="32"/>
      <c r="F109" s="32"/>
    </row>
    <row r="110" spans="1:6" ht="12.75">
      <c r="A110" s="30"/>
      <c r="E110" s="32"/>
      <c r="F110" s="32"/>
    </row>
    <row r="111" spans="1:6" ht="12.75">
      <c r="A111" s="30"/>
      <c r="E111" s="32"/>
      <c r="F111" s="32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</sheetData>
  <printOptions/>
  <pageMargins left="0.75" right="0.5" top="0.3" bottom="0.5" header="0.5" footer="0.25"/>
  <pageSetup fitToHeight="1" fitToWidth="1" horizontalDpi="300" verticalDpi="300" orientation="portrait" paperSize="9" scale="86" r:id="rId2"/>
  <headerFooter alignWithMargins="0">
    <oddFooter>&amp;C&amp;"Times New Roman CE,Regular"&amp;9Page 2</oddFooter>
  </headerFooter>
  <rowBreaks count="1" manualBreakCount="1">
    <brk id="6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12</v>
      </c>
      <c r="C1" s="2"/>
      <c r="D1" s="59"/>
      <c r="E1" s="59"/>
      <c r="F1" s="59"/>
      <c r="G1" s="59"/>
      <c r="H1" s="59"/>
      <c r="I1" s="2"/>
      <c r="J1" s="59"/>
      <c r="K1" s="3"/>
    </row>
    <row r="2" spans="1:11" ht="15">
      <c r="A2" s="1"/>
      <c r="B2" s="2" t="s">
        <v>13</v>
      </c>
      <c r="C2" s="2"/>
      <c r="D2" s="59"/>
      <c r="E2" s="59"/>
      <c r="F2" s="59"/>
      <c r="G2" s="59"/>
      <c r="H2" s="59"/>
      <c r="I2" s="2"/>
      <c r="J2" s="59"/>
      <c r="K2" s="5"/>
    </row>
    <row r="3" spans="1:11" ht="15">
      <c r="A3" s="1"/>
      <c r="B3" s="2" t="s">
        <v>14</v>
      </c>
      <c r="C3" s="2"/>
      <c r="D3" s="59"/>
      <c r="E3" s="59"/>
      <c r="F3" s="59"/>
      <c r="G3" s="59"/>
      <c r="H3" s="59"/>
      <c r="I3" s="2"/>
      <c r="J3" s="59"/>
      <c r="K3" s="5"/>
    </row>
    <row r="4" spans="1:11" ht="15">
      <c r="A4" s="1"/>
      <c r="B4" s="2" t="s">
        <v>15</v>
      </c>
      <c r="C4" s="2"/>
      <c r="D4" s="59"/>
      <c r="E4" s="59"/>
      <c r="F4" s="59"/>
      <c r="G4" s="59"/>
      <c r="H4" s="59"/>
      <c r="I4" s="2"/>
      <c r="J4" s="59"/>
      <c r="K4" s="5"/>
    </row>
    <row r="5" spans="1:11" ht="15">
      <c r="A5" s="28"/>
      <c r="B5" s="2" t="s">
        <v>16</v>
      </c>
      <c r="C5" s="2"/>
      <c r="D5" s="59"/>
      <c r="E5" s="59"/>
      <c r="F5" s="59"/>
      <c r="G5" s="59"/>
      <c r="H5" s="59"/>
      <c r="I5" s="2"/>
      <c r="J5" s="59"/>
      <c r="K5" s="29"/>
    </row>
    <row r="6" spans="1:11" ht="12" customHeight="1">
      <c r="A6" s="9"/>
      <c r="B6" s="9"/>
      <c r="C6" s="9"/>
      <c r="D6" s="9"/>
      <c r="E6" s="9"/>
      <c r="F6" s="9"/>
      <c r="G6" s="100"/>
      <c r="H6" s="9"/>
      <c r="I6" s="9"/>
      <c r="J6" s="9"/>
      <c r="K6" s="10"/>
    </row>
    <row r="7" spans="5:11" ht="12" customHeight="1">
      <c r="E7" s="14"/>
      <c r="G7" s="28"/>
      <c r="H7" s="14"/>
      <c r="J7" s="14"/>
      <c r="K7" s="12"/>
    </row>
    <row r="8" spans="1:11" ht="14.25">
      <c r="A8" s="60" t="s">
        <v>59</v>
      </c>
      <c r="B8" s="2"/>
      <c r="C8" s="2"/>
      <c r="D8" s="59"/>
      <c r="E8" s="59"/>
      <c r="F8" s="59"/>
      <c r="G8" s="59"/>
      <c r="H8" s="59"/>
      <c r="I8" s="2"/>
      <c r="J8" s="59"/>
      <c r="K8" s="5"/>
    </row>
    <row r="9" spans="1:11" ht="14.25">
      <c r="A9" s="60" t="s">
        <v>120</v>
      </c>
      <c r="B9" s="2"/>
      <c r="C9" s="2"/>
      <c r="D9" s="59"/>
      <c r="E9" s="59"/>
      <c r="F9" s="59"/>
      <c r="G9" s="59"/>
      <c r="H9" s="59"/>
      <c r="I9" s="2"/>
      <c r="J9" s="59"/>
      <c r="K9" s="61"/>
    </row>
    <row r="10" spans="1:11" ht="14.25">
      <c r="A10" s="60"/>
      <c r="B10" s="2"/>
      <c r="C10" s="2"/>
      <c r="D10" s="59"/>
      <c r="E10" s="59"/>
      <c r="F10" s="59"/>
      <c r="G10" s="59"/>
      <c r="H10" s="59"/>
      <c r="I10" s="2"/>
      <c r="J10" s="59"/>
      <c r="K10" s="61"/>
    </row>
    <row r="11" spans="1:11" ht="14.25">
      <c r="A11" s="60"/>
      <c r="B11" s="2"/>
      <c r="C11" s="2"/>
      <c r="D11" s="59"/>
      <c r="E11" s="59"/>
      <c r="F11" s="59"/>
      <c r="G11" s="59"/>
      <c r="H11" s="59"/>
      <c r="I11" s="2"/>
      <c r="J11" s="59"/>
      <c r="K11" s="61"/>
    </row>
    <row r="12" spans="1:11" ht="14.25">
      <c r="A12" s="60"/>
      <c r="B12" s="2"/>
      <c r="C12" s="2"/>
      <c r="D12" s="59"/>
      <c r="E12" s="59" t="s">
        <v>162</v>
      </c>
      <c r="F12" s="59"/>
      <c r="G12" s="59"/>
      <c r="H12" s="59"/>
      <c r="I12" s="2"/>
      <c r="J12" s="59"/>
      <c r="K12" s="61"/>
    </row>
    <row r="13" spans="1:11" ht="14.25">
      <c r="A13" s="62"/>
      <c r="B13" s="62"/>
      <c r="C13" s="62"/>
      <c r="D13" s="63"/>
      <c r="E13" s="173" t="s">
        <v>109</v>
      </c>
      <c r="F13" s="173"/>
      <c r="G13" s="173"/>
      <c r="H13" s="106"/>
      <c r="I13" s="86" t="s">
        <v>110</v>
      </c>
      <c r="J13" s="63"/>
      <c r="K13" s="64"/>
    </row>
    <row r="14" spans="1:12" ht="14.25">
      <c r="A14" s="62"/>
      <c r="B14" s="7"/>
      <c r="C14" s="102" t="s">
        <v>73</v>
      </c>
      <c r="D14" s="102"/>
      <c r="E14" s="102" t="s">
        <v>73</v>
      </c>
      <c r="F14" s="102"/>
      <c r="G14" s="102" t="s">
        <v>72</v>
      </c>
      <c r="H14" s="102"/>
      <c r="I14" s="86" t="s">
        <v>60</v>
      </c>
      <c r="J14" s="102"/>
      <c r="K14" s="87"/>
      <c r="L14" s="167"/>
    </row>
    <row r="15" spans="1:13" ht="14.25">
      <c r="A15" s="62"/>
      <c r="B15" s="7"/>
      <c r="C15" s="103" t="s">
        <v>61</v>
      </c>
      <c r="D15" s="102"/>
      <c r="E15" s="103" t="s">
        <v>62</v>
      </c>
      <c r="F15" s="102"/>
      <c r="G15" s="103" t="s">
        <v>71</v>
      </c>
      <c r="H15" s="102"/>
      <c r="I15" s="103" t="s">
        <v>63</v>
      </c>
      <c r="J15" s="102"/>
      <c r="K15" s="104" t="s">
        <v>64</v>
      </c>
      <c r="L15" s="167"/>
      <c r="M15" s="167"/>
    </row>
    <row r="16" spans="1:11" ht="15">
      <c r="A16" s="65"/>
      <c r="B16" s="65"/>
      <c r="C16" s="61" t="s">
        <v>9</v>
      </c>
      <c r="D16" s="105"/>
      <c r="E16" s="61" t="s">
        <v>9</v>
      </c>
      <c r="F16" s="105"/>
      <c r="G16" s="61" t="s">
        <v>9</v>
      </c>
      <c r="H16" s="105"/>
      <c r="I16" s="61" t="s">
        <v>9</v>
      </c>
      <c r="J16" s="105"/>
      <c r="K16" s="61" t="s">
        <v>9</v>
      </c>
    </row>
    <row r="17" spans="1:11" ht="15">
      <c r="A17" s="65"/>
      <c r="B17" s="68" t="s">
        <v>116</v>
      </c>
      <c r="C17" s="66"/>
      <c r="D17" s="67"/>
      <c r="E17" s="66"/>
      <c r="F17" s="67"/>
      <c r="G17" s="66"/>
      <c r="H17" s="67"/>
      <c r="I17" s="66"/>
      <c r="J17" s="67"/>
      <c r="K17" s="66"/>
    </row>
    <row r="18" spans="1:11" ht="15">
      <c r="A18" s="65"/>
      <c r="B18" s="69" t="s">
        <v>117</v>
      </c>
      <c r="C18" s="66"/>
      <c r="D18" s="67"/>
      <c r="E18" s="66"/>
      <c r="F18" s="67"/>
      <c r="G18" s="66"/>
      <c r="H18" s="67"/>
      <c r="I18" s="66"/>
      <c r="J18" s="67"/>
      <c r="K18" s="66"/>
    </row>
    <row r="19" spans="1:11" ht="15">
      <c r="A19" s="65"/>
      <c r="B19" s="69"/>
      <c r="C19" s="66"/>
      <c r="D19" s="67"/>
      <c r="E19" s="66"/>
      <c r="F19" s="67"/>
      <c r="G19" s="66"/>
      <c r="H19" s="67"/>
      <c r="I19" s="66"/>
      <c r="J19" s="67"/>
      <c r="K19" s="66"/>
    </row>
    <row r="20" spans="1:11" ht="15">
      <c r="A20" s="65"/>
      <c r="B20" s="1" t="s">
        <v>113</v>
      </c>
      <c r="C20" s="70">
        <v>200000</v>
      </c>
      <c r="D20" s="28"/>
      <c r="E20" s="71">
        <v>59680</v>
      </c>
      <c r="F20" s="28"/>
      <c r="G20" s="70">
        <f>' BS '!E35</f>
        <v>-53570</v>
      </c>
      <c r="H20" s="28"/>
      <c r="I20" s="70">
        <f>' BS '!E36</f>
        <v>252811</v>
      </c>
      <c r="J20" s="28"/>
      <c r="K20" s="72">
        <f>SUM(C20:I20)</f>
        <v>458921</v>
      </c>
    </row>
    <row r="21" spans="1:11" ht="15">
      <c r="A21" s="68"/>
      <c r="B21" s="1"/>
      <c r="C21" s="101"/>
      <c r="D21" s="28"/>
      <c r="E21" s="136"/>
      <c r="F21" s="136"/>
      <c r="G21" s="101"/>
      <c r="H21" s="28"/>
      <c r="I21" s="101"/>
      <c r="J21" s="28"/>
      <c r="K21" s="101"/>
    </row>
    <row r="22" spans="1:11" ht="15">
      <c r="A22" s="68"/>
      <c r="B22" s="1" t="s">
        <v>152</v>
      </c>
      <c r="C22" s="70">
        <v>0</v>
      </c>
      <c r="D22" s="28"/>
      <c r="E22" s="70">
        <v>0</v>
      </c>
      <c r="F22" s="71"/>
      <c r="G22" s="70">
        <v>0</v>
      </c>
      <c r="H22" s="28"/>
      <c r="I22" s="70">
        <f>'Inc Stat '!H38</f>
        <v>28280</v>
      </c>
      <c r="J22" s="28"/>
      <c r="K22" s="72">
        <f>SUM(C22:I22)</f>
        <v>28280</v>
      </c>
    </row>
    <row r="23" spans="1:11" ht="15">
      <c r="A23" s="68"/>
      <c r="B23" s="1"/>
      <c r="C23" s="70"/>
      <c r="D23" s="28"/>
      <c r="E23" s="70"/>
      <c r="F23" s="71"/>
      <c r="G23" s="70"/>
      <c r="H23" s="28"/>
      <c r="I23" s="70"/>
      <c r="J23" s="28"/>
      <c r="K23" s="72"/>
    </row>
    <row r="24" spans="1:11" ht="15.75" thickBot="1">
      <c r="A24" s="68"/>
      <c r="B24" s="1" t="s">
        <v>118</v>
      </c>
      <c r="C24" s="73">
        <f>SUM(C20:C23)</f>
        <v>200000</v>
      </c>
      <c r="D24" s="28"/>
      <c r="E24" s="73">
        <f>SUM(E20:E23)</f>
        <v>59680</v>
      </c>
      <c r="F24" s="111"/>
      <c r="G24" s="73">
        <f>SUM(G20:G23)</f>
        <v>-53570</v>
      </c>
      <c r="H24" s="28"/>
      <c r="I24" s="73">
        <f>SUM(I20:I23)</f>
        <v>281091</v>
      </c>
      <c r="J24" s="28"/>
      <c r="K24" s="73">
        <f>SUM(K20:K23)</f>
        <v>487201</v>
      </c>
    </row>
    <row r="25" spans="1:11" ht="15.75" thickTop="1">
      <c r="A25" s="68"/>
      <c r="B25" s="1"/>
      <c r="C25" s="111"/>
      <c r="D25" s="28"/>
      <c r="E25" s="111"/>
      <c r="F25" s="111"/>
      <c r="G25" s="111"/>
      <c r="H25" s="28"/>
      <c r="I25" s="111"/>
      <c r="J25" s="28"/>
      <c r="K25" s="111"/>
    </row>
    <row r="26" spans="1:11" ht="15">
      <c r="A26" s="68"/>
      <c r="B26" s="1"/>
      <c r="C26" s="111"/>
      <c r="D26" s="28"/>
      <c r="E26" s="111"/>
      <c r="F26" s="111"/>
      <c r="G26" s="111"/>
      <c r="H26" s="28"/>
      <c r="I26" s="111"/>
      <c r="J26" s="28"/>
      <c r="K26" s="111"/>
    </row>
    <row r="27" spans="1:11" ht="15">
      <c r="A27" s="68"/>
      <c r="B27" s="68" t="s">
        <v>116</v>
      </c>
      <c r="C27" s="66"/>
      <c r="D27" s="67"/>
      <c r="E27" s="67"/>
      <c r="F27" s="67"/>
      <c r="G27" s="67"/>
      <c r="H27" s="67"/>
      <c r="I27" s="67"/>
      <c r="J27" s="67"/>
      <c r="K27" s="66"/>
    </row>
    <row r="28" spans="1:11" ht="15">
      <c r="A28" s="68"/>
      <c r="B28" s="69" t="s">
        <v>165</v>
      </c>
      <c r="C28" s="66"/>
      <c r="D28" s="67"/>
      <c r="E28" s="67"/>
      <c r="F28" s="67"/>
      <c r="G28" s="67"/>
      <c r="H28" s="67"/>
      <c r="I28" s="67"/>
      <c r="J28" s="67"/>
      <c r="K28" s="66"/>
    </row>
    <row r="29" spans="1:11" ht="15">
      <c r="A29" s="68"/>
      <c r="B29" s="69"/>
      <c r="C29" s="66"/>
      <c r="D29" s="67"/>
      <c r="E29" s="67"/>
      <c r="F29" s="67"/>
      <c r="G29" s="67"/>
      <c r="H29" s="67"/>
      <c r="I29" s="67"/>
      <c r="J29" s="67"/>
      <c r="K29" s="66"/>
    </row>
    <row r="30" spans="1:11" ht="15">
      <c r="A30" s="68"/>
      <c r="B30" s="1" t="s">
        <v>80</v>
      </c>
      <c r="C30" s="70">
        <v>200000</v>
      </c>
      <c r="D30" s="28"/>
      <c r="E30" s="71">
        <v>59680</v>
      </c>
      <c r="F30" s="28"/>
      <c r="G30" s="70">
        <v>-41337</v>
      </c>
      <c r="H30" s="28"/>
      <c r="I30" s="70">
        <v>180008</v>
      </c>
      <c r="J30" s="28"/>
      <c r="K30" s="72">
        <f>SUM(C30:I30)</f>
        <v>398351</v>
      </c>
    </row>
    <row r="31" spans="1:11" ht="15">
      <c r="A31" s="68"/>
      <c r="B31" s="1"/>
      <c r="C31" s="101"/>
      <c r="D31" s="28"/>
      <c r="E31" s="101"/>
      <c r="F31" s="111"/>
      <c r="G31" s="101"/>
      <c r="H31" s="28"/>
      <c r="I31" s="101"/>
      <c r="J31" s="28"/>
      <c r="K31" s="101"/>
    </row>
    <row r="32" spans="1:11" ht="15">
      <c r="A32" s="68"/>
      <c r="B32" s="1" t="s">
        <v>152</v>
      </c>
      <c r="C32" s="70">
        <v>0</v>
      </c>
      <c r="D32" s="28"/>
      <c r="E32" s="70">
        <v>0</v>
      </c>
      <c r="F32" s="71"/>
      <c r="G32" s="70">
        <v>0</v>
      </c>
      <c r="H32" s="28"/>
      <c r="I32" s="70">
        <v>22378</v>
      </c>
      <c r="J32" s="28"/>
      <c r="K32" s="72">
        <f>SUM(C32:I32)</f>
        <v>22378</v>
      </c>
    </row>
    <row r="33" spans="1:11" ht="15">
      <c r="A33" s="68"/>
      <c r="B33" s="1"/>
      <c r="C33" s="70"/>
      <c r="D33" s="28"/>
      <c r="E33" s="70"/>
      <c r="F33" s="71"/>
      <c r="G33" s="70"/>
      <c r="H33" s="28"/>
      <c r="I33" s="70"/>
      <c r="J33" s="28"/>
      <c r="K33" s="72"/>
    </row>
    <row r="34" spans="1:11" ht="15">
      <c r="A34" s="68"/>
      <c r="B34" s="1" t="s">
        <v>97</v>
      </c>
      <c r="C34" s="70">
        <v>0</v>
      </c>
      <c r="D34" s="28"/>
      <c r="E34" s="70">
        <v>0</v>
      </c>
      <c r="F34" s="71"/>
      <c r="G34" s="70">
        <v>-1244</v>
      </c>
      <c r="H34" s="28"/>
      <c r="I34" s="70">
        <v>0</v>
      </c>
      <c r="J34" s="28"/>
      <c r="K34" s="72">
        <f>SUM(C34:I34)</f>
        <v>-1244</v>
      </c>
    </row>
    <row r="35" spans="1:11" ht="15">
      <c r="A35" s="68"/>
      <c r="B35" s="1"/>
      <c r="C35" s="1"/>
      <c r="D35" s="28"/>
      <c r="E35" s="28"/>
      <c r="F35" s="28"/>
      <c r="G35" s="28"/>
      <c r="H35" s="28"/>
      <c r="I35" s="1"/>
      <c r="J35" s="28"/>
      <c r="K35" s="3"/>
    </row>
    <row r="36" spans="1:11" ht="15.75" thickBot="1">
      <c r="A36" s="68"/>
      <c r="B36" s="1" t="s">
        <v>119</v>
      </c>
      <c r="C36" s="73">
        <f>SUM(C30:C35)</f>
        <v>200000</v>
      </c>
      <c r="D36" s="28"/>
      <c r="E36" s="73">
        <f>SUM(E30:E35)</f>
        <v>59680</v>
      </c>
      <c r="F36" s="111"/>
      <c r="G36" s="73">
        <f>SUM(G30:G35)</f>
        <v>-42581</v>
      </c>
      <c r="H36" s="28"/>
      <c r="I36" s="73">
        <f>SUM(I30:I35)</f>
        <v>202386</v>
      </c>
      <c r="J36" s="28"/>
      <c r="K36" s="73">
        <f>SUM(K30:K35)</f>
        <v>419485</v>
      </c>
    </row>
    <row r="37" spans="1:7" ht="15.75" thickTop="1">
      <c r="A37" s="68"/>
      <c r="B37" s="1"/>
      <c r="D37" s="8"/>
      <c r="F37" s="8"/>
      <c r="G37" s="8"/>
    </row>
    <row r="38" spans="1:7" ht="15">
      <c r="A38" s="68"/>
      <c r="B38" s="74" t="s">
        <v>133</v>
      </c>
      <c r="D38" s="8"/>
      <c r="F38" s="8"/>
      <c r="G38" s="8"/>
    </row>
    <row r="39" spans="1:11" ht="15">
      <c r="A39" s="68"/>
      <c r="B39" s="68" t="s">
        <v>148</v>
      </c>
      <c r="C39" s="1"/>
      <c r="D39" s="28"/>
      <c r="E39" s="28"/>
      <c r="F39" s="28"/>
      <c r="G39" s="28"/>
      <c r="H39" s="28"/>
      <c r="I39" s="1"/>
      <c r="J39" s="28"/>
      <c r="K39" s="3"/>
    </row>
    <row r="40" spans="1:11" ht="15">
      <c r="A40" s="68"/>
      <c r="C40" s="1"/>
      <c r="D40" s="28"/>
      <c r="E40" s="28"/>
      <c r="F40" s="28"/>
      <c r="G40" s="28"/>
      <c r="H40" s="28"/>
      <c r="I40" s="1"/>
      <c r="J40" s="28"/>
      <c r="K40" s="3"/>
    </row>
    <row r="41" spans="1:11" ht="15">
      <c r="A41" s="65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5">
      <c r="A42" s="65"/>
      <c r="B42" s="123"/>
      <c r="C42" s="67"/>
      <c r="D42" s="67"/>
      <c r="E42" s="67"/>
      <c r="F42" s="67"/>
      <c r="G42" s="67"/>
      <c r="H42" s="67"/>
      <c r="I42" s="67"/>
      <c r="J42" s="67"/>
      <c r="K42" s="67"/>
    </row>
    <row r="43" ht="15">
      <c r="B43" s="123"/>
    </row>
    <row r="44" spans="2:12" ht="14.25">
      <c r="B44" s="125"/>
      <c r="C44" s="59"/>
      <c r="D44" s="59"/>
      <c r="E44" s="59"/>
      <c r="F44" s="59"/>
      <c r="G44" s="59"/>
      <c r="H44" s="59"/>
      <c r="I44" s="59"/>
      <c r="J44" s="59"/>
      <c r="K44" s="59"/>
      <c r="L44" s="4"/>
    </row>
    <row r="45" spans="2:12" ht="14.25">
      <c r="B45" s="125"/>
      <c r="C45" s="59"/>
      <c r="D45" s="59"/>
      <c r="E45" s="59"/>
      <c r="F45" s="59"/>
      <c r="G45" s="59"/>
      <c r="H45" s="59"/>
      <c r="I45" s="59"/>
      <c r="J45" s="59"/>
      <c r="K45" s="59"/>
      <c r="L45" s="105"/>
    </row>
    <row r="46" spans="2:12" ht="15">
      <c r="B46" s="127"/>
      <c r="C46" s="63"/>
      <c r="D46" s="63"/>
      <c r="E46" s="63"/>
      <c r="F46" s="63"/>
      <c r="G46" s="63"/>
      <c r="H46" s="63"/>
      <c r="I46" s="63"/>
      <c r="J46" s="63"/>
      <c r="K46" s="124"/>
      <c r="L46" s="14"/>
    </row>
    <row r="47" spans="2:12" ht="15">
      <c r="B47" s="108"/>
      <c r="C47" s="63"/>
      <c r="D47" s="63"/>
      <c r="E47" s="63"/>
      <c r="F47" s="63"/>
      <c r="G47" s="63"/>
      <c r="H47" s="63"/>
      <c r="I47" s="63"/>
      <c r="J47" s="63"/>
      <c r="K47" s="126"/>
      <c r="L47" s="14"/>
    </row>
    <row r="48" spans="2:12" ht="15">
      <c r="B48" s="128"/>
      <c r="C48" s="67"/>
      <c r="D48" s="67"/>
      <c r="E48" s="67"/>
      <c r="F48" s="67"/>
      <c r="G48" s="67"/>
      <c r="H48" s="67"/>
      <c r="I48" s="67"/>
      <c r="J48" s="67"/>
      <c r="K48" s="67"/>
      <c r="L48" s="14"/>
    </row>
    <row r="49" spans="2:12" ht="15">
      <c r="B49" s="128"/>
      <c r="C49" s="67"/>
      <c r="D49" s="67"/>
      <c r="E49" s="67"/>
      <c r="F49" s="67"/>
      <c r="G49" s="67"/>
      <c r="H49" s="67"/>
      <c r="I49" s="67"/>
      <c r="J49" s="67"/>
      <c r="K49" s="67"/>
      <c r="L49" s="14"/>
    </row>
    <row r="50" spans="2:12" ht="15">
      <c r="B50" s="28"/>
      <c r="C50" s="67"/>
      <c r="D50" s="67"/>
      <c r="E50" s="67"/>
      <c r="F50" s="67"/>
      <c r="G50" s="67"/>
      <c r="H50" s="67"/>
      <c r="I50" s="67"/>
      <c r="J50" s="67"/>
      <c r="K50" s="67"/>
      <c r="L50" s="14"/>
    </row>
    <row r="51" spans="2:12" ht="15">
      <c r="B51" s="28"/>
      <c r="C51" s="67"/>
      <c r="D51" s="67"/>
      <c r="E51" s="67"/>
      <c r="F51" s="67"/>
      <c r="G51" s="67"/>
      <c r="H51" s="67"/>
      <c r="I51" s="67"/>
      <c r="J51" s="67"/>
      <c r="K51" s="67"/>
      <c r="L51" s="14"/>
    </row>
    <row r="52" spans="2:12" ht="15">
      <c r="B52" s="129"/>
      <c r="C52" s="71"/>
      <c r="D52" s="28"/>
      <c r="E52" s="71"/>
      <c r="F52" s="28"/>
      <c r="G52" s="71"/>
      <c r="H52" s="28"/>
      <c r="I52" s="71"/>
      <c r="J52" s="28"/>
      <c r="K52" s="121"/>
      <c r="L52" s="14"/>
    </row>
    <row r="53" spans="2:12" ht="15"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14"/>
    </row>
    <row r="54" spans="2:12" ht="15"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14"/>
    </row>
    <row r="55" spans="2:12" ht="15">
      <c r="B55" s="28"/>
      <c r="C55" s="130"/>
      <c r="D55" s="28"/>
      <c r="E55" s="130"/>
      <c r="F55" s="28"/>
      <c r="G55" s="131"/>
      <c r="H55" s="28"/>
      <c r="I55" s="130"/>
      <c r="J55" s="28"/>
      <c r="K55" s="121"/>
      <c r="L55" s="14"/>
    </row>
    <row r="56" spans="2:12" ht="15"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14"/>
    </row>
    <row r="57" spans="2:12" ht="15">
      <c r="B57" s="108"/>
      <c r="C57" s="130"/>
      <c r="D57" s="28"/>
      <c r="E57" s="130"/>
      <c r="F57" s="28"/>
      <c r="G57" s="130"/>
      <c r="H57" s="28"/>
      <c r="I57" s="71"/>
      <c r="J57" s="28"/>
      <c r="K57" s="121"/>
      <c r="L57" s="14"/>
    </row>
    <row r="58" spans="2:12" ht="15">
      <c r="B58" s="28"/>
      <c r="C58" s="130"/>
      <c r="D58" s="28"/>
      <c r="E58" s="130"/>
      <c r="F58" s="28"/>
      <c r="G58" s="71"/>
      <c r="H58" s="28"/>
      <c r="I58" s="130"/>
      <c r="J58" s="28"/>
      <c r="K58" s="121"/>
      <c r="L58" s="14"/>
    </row>
    <row r="59" spans="2:12" ht="15">
      <c r="B59" s="28"/>
      <c r="C59" s="28"/>
      <c r="D59" s="28"/>
      <c r="E59" s="28"/>
      <c r="F59" s="28"/>
      <c r="G59" s="28"/>
      <c r="H59" s="28"/>
      <c r="I59" s="28"/>
      <c r="J59" s="28"/>
      <c r="K59" s="29"/>
      <c r="L59" s="14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9"/>
      <c r="L60" s="14"/>
    </row>
    <row r="61" spans="2:12" ht="15">
      <c r="B61" s="28"/>
      <c r="C61" s="111"/>
      <c r="D61" s="28"/>
      <c r="E61" s="111"/>
      <c r="F61" s="28"/>
      <c r="G61" s="111"/>
      <c r="H61" s="28"/>
      <c r="I61" s="111"/>
      <c r="J61" s="28"/>
      <c r="K61" s="111"/>
      <c r="L61" s="14"/>
    </row>
    <row r="62" spans="2:12" ht="15">
      <c r="B62" s="108"/>
      <c r="C62" s="28"/>
      <c r="D62" s="28"/>
      <c r="E62" s="28"/>
      <c r="F62" s="28"/>
      <c r="G62" s="28"/>
      <c r="H62" s="28"/>
      <c r="I62" s="28"/>
      <c r="J62" s="28"/>
      <c r="K62" s="29"/>
      <c r="L62" s="14"/>
    </row>
    <row r="63" spans="2:12" ht="15">
      <c r="B63" s="128"/>
      <c r="C63" s="28"/>
      <c r="D63" s="28"/>
      <c r="E63" s="28"/>
      <c r="F63" s="28"/>
      <c r="G63" s="28"/>
      <c r="H63" s="28"/>
      <c r="I63" s="28"/>
      <c r="J63" s="28"/>
      <c r="K63" s="29"/>
      <c r="L63" s="14"/>
    </row>
    <row r="64" spans="2:12" ht="15">
      <c r="B64" s="128"/>
      <c r="C64" s="67"/>
      <c r="D64" s="67"/>
      <c r="E64" s="67"/>
      <c r="F64" s="67"/>
      <c r="G64" s="67"/>
      <c r="H64" s="67"/>
      <c r="I64" s="67"/>
      <c r="J64" s="67"/>
      <c r="K64" s="67"/>
      <c r="L64" s="14"/>
    </row>
    <row r="65" spans="2:12" ht="15">
      <c r="B65" s="28"/>
      <c r="C65" s="67"/>
      <c r="D65" s="67"/>
      <c r="E65" s="67"/>
      <c r="F65" s="67"/>
      <c r="G65" s="67"/>
      <c r="H65" s="67"/>
      <c r="I65" s="67"/>
      <c r="J65" s="67"/>
      <c r="K65" s="67"/>
      <c r="L65" s="14"/>
    </row>
    <row r="66" spans="2:12" ht="15">
      <c r="B66" s="28"/>
      <c r="C66" s="67"/>
      <c r="D66" s="67"/>
      <c r="E66" s="67"/>
      <c r="F66" s="67"/>
      <c r="G66" s="67"/>
      <c r="H66" s="67"/>
      <c r="I66" s="67"/>
      <c r="J66" s="67"/>
      <c r="K66" s="67"/>
      <c r="L66" s="14"/>
    </row>
    <row r="67" spans="2:12" ht="15">
      <c r="B67" s="129"/>
      <c r="C67" s="71"/>
      <c r="D67" s="28"/>
      <c r="E67" s="71"/>
      <c r="F67" s="28"/>
      <c r="G67" s="71"/>
      <c r="H67" s="28"/>
      <c r="I67" s="71"/>
      <c r="J67" s="28"/>
      <c r="K67" s="121"/>
      <c r="L67" s="14"/>
    </row>
    <row r="68" spans="2:12" ht="15">
      <c r="B68" s="28"/>
      <c r="C68" s="28"/>
      <c r="D68" s="28"/>
      <c r="E68" s="28"/>
      <c r="F68" s="28"/>
      <c r="G68" s="28"/>
      <c r="H68" s="28"/>
      <c r="I68" s="28"/>
      <c r="J68" s="28"/>
      <c r="K68" s="29"/>
      <c r="L68" s="14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14"/>
    </row>
    <row r="70" spans="2:12" ht="15">
      <c r="B70" s="108"/>
      <c r="C70" s="130"/>
      <c r="D70" s="28"/>
      <c r="E70" s="130"/>
      <c r="F70" s="28"/>
      <c r="G70" s="130"/>
      <c r="H70" s="28"/>
      <c r="I70" s="71"/>
      <c r="J70" s="28"/>
      <c r="K70" s="121"/>
      <c r="L70" s="14"/>
    </row>
    <row r="71" spans="2:12" ht="15">
      <c r="B71" s="28"/>
      <c r="C71" s="130"/>
      <c r="D71" s="28"/>
      <c r="E71" s="130"/>
      <c r="F71" s="28"/>
      <c r="G71" s="71"/>
      <c r="H71" s="28"/>
      <c r="I71" s="130"/>
      <c r="J71" s="28"/>
      <c r="K71" s="121"/>
      <c r="L71" s="14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14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14"/>
    </row>
    <row r="74" spans="2:12" ht="15">
      <c r="B74" s="28"/>
      <c r="C74" s="111"/>
      <c r="D74" s="28"/>
      <c r="E74" s="111"/>
      <c r="F74" s="28"/>
      <c r="G74" s="111"/>
      <c r="H74" s="28"/>
      <c r="I74" s="111"/>
      <c r="J74" s="28"/>
      <c r="K74" s="111"/>
      <c r="L74" s="14"/>
    </row>
    <row r="75" spans="2:12" ht="15">
      <c r="B75" s="132"/>
      <c r="C75" s="111"/>
      <c r="D75" s="28"/>
      <c r="E75" s="111"/>
      <c r="F75" s="28"/>
      <c r="G75" s="111"/>
      <c r="H75" s="28"/>
      <c r="I75" s="111"/>
      <c r="J75" s="28"/>
      <c r="K75" s="111"/>
      <c r="L75" s="14"/>
    </row>
    <row r="76" spans="2:12" ht="15">
      <c r="B76" s="108"/>
      <c r="C76" s="28"/>
      <c r="D76" s="28"/>
      <c r="E76" s="28"/>
      <c r="F76" s="28"/>
      <c r="G76" s="28"/>
      <c r="H76" s="28"/>
      <c r="I76" s="28"/>
      <c r="J76" s="28"/>
      <c r="K76" s="29"/>
      <c r="L76" s="14"/>
    </row>
    <row r="77" spans="2:12" ht="15">
      <c r="B77" s="68"/>
      <c r="C77" s="28"/>
      <c r="D77" s="28"/>
      <c r="E77" s="28"/>
      <c r="F77" s="28"/>
      <c r="G77" s="28"/>
      <c r="H77" s="28"/>
      <c r="I77" s="28"/>
      <c r="J77" s="28"/>
      <c r="K77" s="29"/>
      <c r="L77" s="14"/>
    </row>
    <row r="78" spans="3:12" ht="15">
      <c r="C78" s="28"/>
      <c r="D78" s="28"/>
      <c r="E78" s="28"/>
      <c r="F78" s="28"/>
      <c r="G78" s="28"/>
      <c r="H78" s="28"/>
      <c r="I78" s="28"/>
      <c r="J78" s="28"/>
      <c r="K78" s="29"/>
      <c r="L78" s="14"/>
    </row>
    <row r="79" spans="3:12" ht="15">
      <c r="C79" s="1"/>
      <c r="D79" s="1"/>
      <c r="E79" s="28"/>
      <c r="F79" s="28"/>
      <c r="G79" s="28"/>
      <c r="H79" s="1"/>
      <c r="I79" s="28"/>
      <c r="J79" s="1"/>
      <c r="K79" s="28"/>
      <c r="L79" s="3"/>
    </row>
  </sheetData>
  <mergeCells count="1">
    <mergeCell ref="E13:G13"/>
  </mergeCells>
  <printOptions/>
  <pageMargins left="0.75" right="0.5" top="0.3" bottom="0.5" header="0.5" footer="0.25"/>
  <pageSetup fitToHeight="1" fitToWidth="1" horizontalDpi="600" verticalDpi="600" orientation="portrait" paperSize="9" scale="90" r:id="rId2"/>
  <headerFooter alignWithMargins="0">
    <oddFooter>&amp;C&amp;"Times New Roman CE,Regular"&amp;9Page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2.28125" style="8" customWidth="1"/>
    <col min="4" max="4" width="17.00390625" style="49" customWidth="1"/>
    <col min="5" max="5" width="2.7109375" style="8" customWidth="1"/>
    <col min="6" max="6" width="18.421875" style="49" hidden="1" customWidth="1"/>
    <col min="7" max="7" width="20.7109375" style="49" hidden="1" customWidth="1"/>
    <col min="8" max="8" width="19.140625" style="101" customWidth="1"/>
    <col min="9" max="16384" width="3.57421875" style="8" customWidth="1"/>
  </cols>
  <sheetData>
    <row r="1" spans="1:8" s="1" customFormat="1" ht="15">
      <c r="A1" s="27"/>
      <c r="B1" s="2" t="s">
        <v>12</v>
      </c>
      <c r="C1" s="2"/>
      <c r="D1" s="45"/>
      <c r="E1" s="27"/>
      <c r="F1" s="45"/>
      <c r="G1" s="45"/>
      <c r="H1" s="101"/>
    </row>
    <row r="2" spans="1:8" s="1" customFormat="1" ht="15" customHeight="1">
      <c r="A2" s="27"/>
      <c r="B2" s="2" t="s">
        <v>13</v>
      </c>
      <c r="C2" s="2"/>
      <c r="D2" s="46"/>
      <c r="E2" s="2"/>
      <c r="F2" s="46"/>
      <c r="G2" s="46"/>
      <c r="H2" s="101"/>
    </row>
    <row r="3" spans="1:8" s="1" customFormat="1" ht="15" customHeight="1">
      <c r="A3" s="27"/>
      <c r="B3" s="2" t="s">
        <v>14</v>
      </c>
      <c r="C3" s="2"/>
      <c r="D3" s="46"/>
      <c r="E3" s="2"/>
      <c r="F3" s="46"/>
      <c r="G3" s="46"/>
      <c r="H3" s="101"/>
    </row>
    <row r="4" spans="1:8" s="1" customFormat="1" ht="15" customHeight="1">
      <c r="A4" s="27"/>
      <c r="B4" s="2" t="s">
        <v>15</v>
      </c>
      <c r="C4" s="2"/>
      <c r="D4" s="46"/>
      <c r="E4" s="2"/>
      <c r="F4" s="46"/>
      <c r="G4" s="46"/>
      <c r="H4" s="101"/>
    </row>
    <row r="5" spans="1:8" s="1" customFormat="1" ht="15" customHeight="1">
      <c r="A5" s="28"/>
      <c r="B5" s="2" t="s">
        <v>16</v>
      </c>
      <c r="C5" s="2"/>
      <c r="D5" s="47"/>
      <c r="E5" s="28"/>
      <c r="F5" s="47"/>
      <c r="G5" s="47"/>
      <c r="H5" s="101"/>
    </row>
    <row r="6" spans="1:8" ht="12" customHeight="1">
      <c r="A6" s="9"/>
      <c r="B6" s="9"/>
      <c r="C6" s="9"/>
      <c r="D6" s="48"/>
      <c r="E6" s="9"/>
      <c r="F6" s="48"/>
      <c r="G6" s="48"/>
      <c r="H6" s="122"/>
    </row>
    <row r="7" ht="12" customHeight="1"/>
    <row r="8" spans="1:7" ht="15" customHeight="1">
      <c r="A8" s="60" t="s">
        <v>38</v>
      </c>
      <c r="B8" s="2"/>
      <c r="C8" s="2"/>
      <c r="D8" s="46"/>
      <c r="E8" s="2"/>
      <c r="F8" s="50"/>
      <c r="G8" s="46"/>
    </row>
    <row r="9" spans="1:7" ht="15" customHeight="1">
      <c r="A9" s="60" t="s">
        <v>120</v>
      </c>
      <c r="B9" s="2"/>
      <c r="C9" s="2"/>
      <c r="D9" s="8"/>
      <c r="F9" s="8"/>
      <c r="G9" s="8"/>
    </row>
    <row r="10" spans="1:8" ht="15" customHeight="1">
      <c r="A10" s="60"/>
      <c r="B10" s="2"/>
      <c r="C10" s="2"/>
      <c r="D10" s="117" t="s">
        <v>18</v>
      </c>
      <c r="E10" s="116"/>
      <c r="F10" s="116"/>
      <c r="G10" s="116"/>
      <c r="H10" s="117" t="s">
        <v>18</v>
      </c>
    </row>
    <row r="11" spans="1:8" ht="15" customHeight="1">
      <c r="A11" s="60"/>
      <c r="B11" s="2"/>
      <c r="C11" s="2"/>
      <c r="D11" s="119" t="s">
        <v>4</v>
      </c>
      <c r="E11" s="2"/>
      <c r="F11" s="51"/>
      <c r="G11" s="75"/>
      <c r="H11" s="119" t="s">
        <v>77</v>
      </c>
    </row>
    <row r="12" spans="1:8" ht="15" customHeight="1">
      <c r="A12" s="1"/>
      <c r="B12" s="1"/>
      <c r="C12" s="1"/>
      <c r="D12" s="75" t="s">
        <v>75</v>
      </c>
      <c r="E12" s="1"/>
      <c r="F12" s="51" t="s">
        <v>39</v>
      </c>
      <c r="G12" s="75" t="s">
        <v>65</v>
      </c>
      <c r="H12" s="75" t="s">
        <v>75</v>
      </c>
    </row>
    <row r="13" spans="1:8" ht="15" customHeight="1">
      <c r="A13" s="1"/>
      <c r="B13" s="1"/>
      <c r="C13" s="1"/>
      <c r="D13" s="61" t="s">
        <v>8</v>
      </c>
      <c r="E13" s="1"/>
      <c r="F13" s="51"/>
      <c r="G13" s="75"/>
      <c r="H13" s="75" t="s">
        <v>6</v>
      </c>
    </row>
    <row r="14" spans="1:8" ht="15" customHeight="1">
      <c r="A14" s="1"/>
      <c r="B14" s="1"/>
      <c r="C14" s="1"/>
      <c r="D14" s="61" t="s">
        <v>40</v>
      </c>
      <c r="E14" s="1"/>
      <c r="F14" s="51"/>
      <c r="G14" s="75"/>
      <c r="H14" s="75" t="s">
        <v>145</v>
      </c>
    </row>
    <row r="15" spans="1:8" ht="15" customHeight="1">
      <c r="A15" s="2"/>
      <c r="B15" s="2"/>
      <c r="C15" s="2"/>
      <c r="D15" s="120" t="s">
        <v>115</v>
      </c>
      <c r="E15" s="2"/>
      <c r="F15" s="51" t="s">
        <v>40</v>
      </c>
      <c r="G15" s="76" t="s">
        <v>22</v>
      </c>
      <c r="H15" s="88" t="s">
        <v>114</v>
      </c>
    </row>
    <row r="16" spans="1:8" ht="15" customHeight="1">
      <c r="A16" s="1"/>
      <c r="B16" s="1"/>
      <c r="C16" s="1"/>
      <c r="D16" s="75" t="s">
        <v>9</v>
      </c>
      <c r="E16" s="1"/>
      <c r="F16" s="51" t="s">
        <v>41</v>
      </c>
      <c r="G16" s="75" t="s">
        <v>9</v>
      </c>
      <c r="H16" s="75" t="s">
        <v>9</v>
      </c>
    </row>
    <row r="17" spans="1:7" ht="15" customHeight="1">
      <c r="A17" s="2" t="s">
        <v>81</v>
      </c>
      <c r="B17" s="1"/>
      <c r="C17" s="1"/>
      <c r="D17" s="77"/>
      <c r="E17" s="135"/>
      <c r="F17" s="135" t="s">
        <v>111</v>
      </c>
      <c r="G17" s="77"/>
    </row>
    <row r="18" spans="1:8" ht="15" customHeight="1">
      <c r="A18" s="1" t="s">
        <v>83</v>
      </c>
      <c r="B18" s="1"/>
      <c r="C18" s="1"/>
      <c r="D18" s="77">
        <f>'Inc Stat '!H33</f>
        <v>35265</v>
      </c>
      <c r="E18" s="1"/>
      <c r="F18" s="1" t="s">
        <v>112</v>
      </c>
      <c r="G18" s="77">
        <v>-20005</v>
      </c>
      <c r="H18" s="101">
        <f>'Inc Stat '!I33</f>
        <v>26655</v>
      </c>
    </row>
    <row r="19" spans="1:7" ht="15" customHeight="1">
      <c r="A19" s="1"/>
      <c r="B19" s="1"/>
      <c r="C19" s="1"/>
      <c r="D19" s="77"/>
      <c r="E19" s="1"/>
      <c r="G19" s="77"/>
    </row>
    <row r="20" spans="1:7" ht="15" customHeight="1">
      <c r="A20" s="1" t="s">
        <v>42</v>
      </c>
      <c r="B20" s="1"/>
      <c r="C20" s="1"/>
      <c r="D20" s="77"/>
      <c r="E20" s="1"/>
      <c r="G20" s="77"/>
    </row>
    <row r="21" spans="1:8" ht="15" customHeight="1">
      <c r="A21" s="2"/>
      <c r="B21" s="1" t="s">
        <v>43</v>
      </c>
      <c r="C21" s="1"/>
      <c r="D21" s="101">
        <v>0</v>
      </c>
      <c r="E21" s="1"/>
      <c r="F21" s="49">
        <f>-3807945</f>
        <v>-3807945</v>
      </c>
      <c r="G21" s="77">
        <v>-5077</v>
      </c>
      <c r="H21" s="77">
        <v>-1620</v>
      </c>
    </row>
    <row r="22" spans="1:8" ht="15" customHeight="1">
      <c r="A22" s="2"/>
      <c r="B22" s="1" t="s">
        <v>44</v>
      </c>
      <c r="C22" s="1"/>
      <c r="D22" s="101">
        <v>0</v>
      </c>
      <c r="E22" s="1"/>
      <c r="F22" s="49">
        <v>721431</v>
      </c>
      <c r="G22" s="77">
        <v>1166</v>
      </c>
      <c r="H22" s="77">
        <v>305</v>
      </c>
    </row>
    <row r="23" spans="1:8" ht="15" customHeight="1">
      <c r="A23" s="1"/>
      <c r="B23" s="1" t="s">
        <v>156</v>
      </c>
      <c r="C23" s="1"/>
      <c r="D23" s="77">
        <f>4731+475</f>
        <v>5206</v>
      </c>
      <c r="E23" s="1"/>
      <c r="F23" s="49">
        <v>10292451</v>
      </c>
      <c r="G23" s="77">
        <v>12539</v>
      </c>
      <c r="H23" s="77">
        <f>4809+475</f>
        <v>5284</v>
      </c>
    </row>
    <row r="24" spans="1:8" ht="15" customHeight="1">
      <c r="A24" s="1"/>
      <c r="B24" s="1" t="s">
        <v>164</v>
      </c>
      <c r="C24" s="1"/>
      <c r="D24" s="77">
        <f>8516-475-2</f>
        <v>8039</v>
      </c>
      <c r="E24" s="28"/>
      <c r="F24" s="23">
        <v>14968063</v>
      </c>
      <c r="G24" s="77">
        <v>18711</v>
      </c>
      <c r="H24" s="47">
        <f>7289-1-475</f>
        <v>6813</v>
      </c>
    </row>
    <row r="25" spans="1:8" ht="15" customHeight="1" hidden="1">
      <c r="A25" s="1"/>
      <c r="B25" s="1" t="s">
        <v>102</v>
      </c>
      <c r="C25" s="1"/>
      <c r="D25" s="101">
        <v>0</v>
      </c>
      <c r="E25" s="1"/>
      <c r="F25" s="49">
        <v>3230</v>
      </c>
      <c r="G25" s="77">
        <v>997</v>
      </c>
      <c r="H25" s="101">
        <v>0</v>
      </c>
    </row>
    <row r="26" spans="1:8" ht="15" customHeight="1" hidden="1">
      <c r="A26" s="1"/>
      <c r="B26" s="1" t="s">
        <v>100</v>
      </c>
      <c r="C26" s="1"/>
      <c r="D26" s="101">
        <v>0</v>
      </c>
      <c r="E26" s="1"/>
      <c r="G26" s="77"/>
      <c r="H26" s="72">
        <v>0</v>
      </c>
    </row>
    <row r="27" spans="1:8" ht="15" customHeight="1" hidden="1">
      <c r="A27" s="1"/>
      <c r="B27" s="1" t="s">
        <v>99</v>
      </c>
      <c r="C27" s="1"/>
      <c r="D27" s="101">
        <v>0</v>
      </c>
      <c r="E27" s="1"/>
      <c r="G27" s="77"/>
      <c r="H27" s="72">
        <v>0</v>
      </c>
    </row>
    <row r="28" spans="1:8" ht="15" customHeight="1" hidden="1">
      <c r="A28" s="1"/>
      <c r="B28" s="1" t="s">
        <v>101</v>
      </c>
      <c r="C28" s="1"/>
      <c r="D28" s="101">
        <v>0</v>
      </c>
      <c r="E28" s="1"/>
      <c r="G28" s="77"/>
      <c r="H28" s="72">
        <v>0</v>
      </c>
    </row>
    <row r="29" spans="1:8" ht="15" customHeight="1">
      <c r="A29" s="1"/>
      <c r="B29" s="1" t="s">
        <v>157</v>
      </c>
      <c r="C29" s="1"/>
      <c r="D29" s="77">
        <v>2</v>
      </c>
      <c r="E29" s="1"/>
      <c r="G29" s="77"/>
      <c r="H29" s="77">
        <v>1</v>
      </c>
    </row>
    <row r="30" spans="1:8" ht="15" customHeight="1">
      <c r="A30" s="1"/>
      <c r="B30" s="1" t="s">
        <v>78</v>
      </c>
      <c r="C30" s="1"/>
      <c r="D30" s="101">
        <v>1</v>
      </c>
      <c r="E30" s="1"/>
      <c r="G30" s="77"/>
      <c r="H30" s="101">
        <v>3</v>
      </c>
    </row>
    <row r="31" spans="1:8" ht="15" customHeight="1">
      <c r="A31" s="1"/>
      <c r="B31" s="1" t="s">
        <v>69</v>
      </c>
      <c r="C31" s="1"/>
      <c r="D31" s="101">
        <v>0</v>
      </c>
      <c r="E31" s="1"/>
      <c r="F31" s="49">
        <v>122</v>
      </c>
      <c r="G31" s="85">
        <v>-39</v>
      </c>
      <c r="H31" s="101">
        <v>-55</v>
      </c>
    </row>
    <row r="32" spans="1:8" ht="15" customHeight="1">
      <c r="A32" s="1"/>
      <c r="B32" s="1" t="s">
        <v>89</v>
      </c>
      <c r="C32" s="1"/>
      <c r="D32" s="77">
        <v>484</v>
      </c>
      <c r="E32" s="28"/>
      <c r="F32" s="23">
        <v>5122317</v>
      </c>
      <c r="G32" s="47">
        <v>6424</v>
      </c>
      <c r="H32" s="47">
        <f>-'Inc Stat '!I31</f>
        <v>986</v>
      </c>
    </row>
    <row r="33" spans="1:8" ht="15" customHeight="1">
      <c r="A33" s="1"/>
      <c r="B33" s="1" t="s">
        <v>45</v>
      </c>
      <c r="C33" s="1"/>
      <c r="D33" s="78">
        <v>-565</v>
      </c>
      <c r="E33" s="1"/>
      <c r="F33" s="49">
        <f>-866983</f>
        <v>-866983</v>
      </c>
      <c r="G33" s="47">
        <v>-818</v>
      </c>
      <c r="H33" s="78">
        <v>-420</v>
      </c>
    </row>
    <row r="34" spans="1:8" ht="15" customHeight="1">
      <c r="A34" s="1" t="s">
        <v>84</v>
      </c>
      <c r="B34" s="1"/>
      <c r="C34" s="1"/>
      <c r="D34" s="47">
        <f>SUM(D18:D33)</f>
        <v>48432</v>
      </c>
      <c r="E34" s="1"/>
      <c r="G34" s="47"/>
      <c r="H34" s="47">
        <f>SUM(H18:H33)</f>
        <v>37952</v>
      </c>
    </row>
    <row r="35" spans="1:8" ht="15" customHeight="1">
      <c r="A35" s="1"/>
      <c r="B35" s="1"/>
      <c r="C35" s="1"/>
      <c r="D35" s="47"/>
      <c r="E35" s="1"/>
      <c r="G35" s="47"/>
      <c r="H35" s="47"/>
    </row>
    <row r="36" spans="1:7" ht="15" customHeight="1">
      <c r="A36" s="1" t="s">
        <v>46</v>
      </c>
      <c r="B36" s="1"/>
      <c r="C36" s="1"/>
      <c r="D36" s="47"/>
      <c r="E36" s="1"/>
      <c r="F36" s="23"/>
      <c r="G36" s="47"/>
    </row>
    <row r="37" spans="1:8" ht="15" customHeight="1">
      <c r="A37" s="1"/>
      <c r="B37" s="1" t="s">
        <v>47</v>
      </c>
      <c r="C37" s="1"/>
      <c r="D37" s="47">
        <v>-803</v>
      </c>
      <c r="E37" s="1"/>
      <c r="F37" s="23">
        <v>9169177</v>
      </c>
      <c r="G37" s="47">
        <v>-16043</v>
      </c>
      <c r="H37" s="121">
        <v>-9433</v>
      </c>
    </row>
    <row r="38" spans="1:8" ht="15" customHeight="1">
      <c r="A38" s="1"/>
      <c r="B38" s="1" t="s">
        <v>48</v>
      </c>
      <c r="C38" s="1"/>
      <c r="D38" s="77">
        <f>-5200-3721</f>
        <v>-8921</v>
      </c>
      <c r="E38" s="1"/>
      <c r="F38" s="49">
        <f>6238342-16172556</f>
        <v>-9934214</v>
      </c>
      <c r="G38" s="77">
        <v>-34955</v>
      </c>
      <c r="H38" s="72">
        <v>-12408</v>
      </c>
    </row>
    <row r="39" spans="1:8" ht="15" customHeight="1">
      <c r="A39" s="1"/>
      <c r="B39" s="1" t="s">
        <v>49</v>
      </c>
      <c r="C39" s="1"/>
      <c r="D39" s="78">
        <f>9970+2119</f>
        <v>12089</v>
      </c>
      <c r="E39" s="28"/>
      <c r="F39" s="48">
        <f>-27122964-3382989</f>
        <v>-30505953</v>
      </c>
      <c r="G39" s="78">
        <v>42466</v>
      </c>
      <c r="H39" s="138">
        <v>8470</v>
      </c>
    </row>
    <row r="40" spans="1:8" ht="18" customHeight="1">
      <c r="A40" s="1"/>
      <c r="B40" s="1"/>
      <c r="C40" s="1"/>
      <c r="D40" s="77">
        <f>SUM(D34:D39)</f>
        <v>50797</v>
      </c>
      <c r="E40" s="1"/>
      <c r="F40" s="49">
        <f>SUM(F36:F39)</f>
        <v>-31270990</v>
      </c>
      <c r="G40" s="77">
        <f>SUM(G36:G39)</f>
        <v>-8532</v>
      </c>
      <c r="H40" s="77">
        <f>SUM(H34:H39)</f>
        <v>24581</v>
      </c>
    </row>
    <row r="41" spans="1:7" ht="15" customHeight="1">
      <c r="A41" s="1"/>
      <c r="B41" s="1"/>
      <c r="C41" s="1"/>
      <c r="D41" s="77"/>
      <c r="E41" s="1"/>
      <c r="G41" s="77"/>
    </row>
    <row r="42" spans="1:8" ht="15" customHeight="1">
      <c r="A42" s="1" t="s">
        <v>50</v>
      </c>
      <c r="B42" s="1"/>
      <c r="C42" s="1"/>
      <c r="D42" s="79">
        <v>-807</v>
      </c>
      <c r="E42" s="68"/>
      <c r="F42" s="52">
        <f>-5122317</f>
        <v>-5122317</v>
      </c>
      <c r="G42" s="79">
        <v>-6424</v>
      </c>
      <c r="H42" s="79">
        <v>-1060</v>
      </c>
    </row>
    <row r="43" spans="1:8" ht="15" customHeight="1">
      <c r="A43" s="1" t="s">
        <v>52</v>
      </c>
      <c r="B43" s="1"/>
      <c r="C43" s="1"/>
      <c r="D43" s="47">
        <v>-4069</v>
      </c>
      <c r="E43" s="28"/>
      <c r="F43" s="23">
        <f>-1642741</f>
        <v>-1642741</v>
      </c>
      <c r="G43" s="47">
        <v>-3404</v>
      </c>
      <c r="H43" s="47">
        <v>-4698</v>
      </c>
    </row>
    <row r="44" spans="1:8" ht="15" customHeight="1">
      <c r="A44" s="1" t="s">
        <v>103</v>
      </c>
      <c r="B44" s="1"/>
      <c r="C44" s="1"/>
      <c r="D44" s="101">
        <v>1</v>
      </c>
      <c r="E44" s="1"/>
      <c r="F44" s="23"/>
      <c r="G44" s="78"/>
      <c r="H44" s="101">
        <v>0</v>
      </c>
    </row>
    <row r="45" spans="1:8" ht="18" customHeight="1">
      <c r="A45" s="1" t="s">
        <v>85</v>
      </c>
      <c r="B45" s="1"/>
      <c r="C45" s="1"/>
      <c r="D45" s="99">
        <f>SUM(D40:D44)</f>
        <v>45922</v>
      </c>
      <c r="E45" s="1"/>
      <c r="F45" s="23">
        <f>SUM(F40:F43)</f>
        <v>-38036048</v>
      </c>
      <c r="G45" s="99">
        <f>SUM(G40:G43)</f>
        <v>-18360</v>
      </c>
      <c r="H45" s="134">
        <f>SUM(H40:H44)</f>
        <v>18823</v>
      </c>
    </row>
    <row r="46" spans="1:7" ht="15" customHeight="1">
      <c r="A46" s="1"/>
      <c r="B46" s="1"/>
      <c r="C46" s="1"/>
      <c r="D46" s="81"/>
      <c r="E46" s="1"/>
      <c r="F46" s="54"/>
      <c r="G46" s="81"/>
    </row>
    <row r="47" spans="1:7" ht="15" customHeight="1">
      <c r="A47" s="2" t="s">
        <v>82</v>
      </c>
      <c r="B47" s="1"/>
      <c r="C47" s="1"/>
      <c r="D47" s="81"/>
      <c r="E47" s="1"/>
      <c r="F47" s="54"/>
      <c r="G47" s="81"/>
    </row>
    <row r="48" spans="1:8" ht="15" customHeight="1" hidden="1">
      <c r="A48" s="1" t="s">
        <v>93</v>
      </c>
      <c r="B48" s="1"/>
      <c r="C48" s="1"/>
      <c r="D48" s="101">
        <v>0</v>
      </c>
      <c r="E48" s="1"/>
      <c r="F48" s="23"/>
      <c r="G48" s="71"/>
      <c r="H48" s="101">
        <v>0</v>
      </c>
    </row>
    <row r="49" spans="1:8" ht="15" customHeight="1">
      <c r="A49" s="1" t="s">
        <v>53</v>
      </c>
      <c r="B49" s="1"/>
      <c r="C49" s="1"/>
      <c r="D49" s="77">
        <f>-13114-5801+36</f>
        <v>-18879</v>
      </c>
      <c r="E49" s="1"/>
      <c r="F49" s="49">
        <f>-18318970</f>
        <v>-18318970</v>
      </c>
      <c r="G49" s="77">
        <v>-18439</v>
      </c>
      <c r="H49" s="77">
        <v>-21515</v>
      </c>
    </row>
    <row r="50" spans="1:8" ht="15" customHeight="1">
      <c r="A50" s="1" t="s">
        <v>54</v>
      </c>
      <c r="B50" s="1"/>
      <c r="C50" s="1"/>
      <c r="D50" s="101">
        <v>0</v>
      </c>
      <c r="E50" s="1"/>
      <c r="F50" s="48">
        <v>109138</v>
      </c>
      <c r="G50" s="71">
        <v>0</v>
      </c>
      <c r="H50" s="101">
        <v>534</v>
      </c>
    </row>
    <row r="51" spans="1:8" ht="15" customHeight="1">
      <c r="A51" s="1" t="s">
        <v>163</v>
      </c>
      <c r="B51" s="1"/>
      <c r="C51" s="1"/>
      <c r="D51" s="101">
        <v>-36</v>
      </c>
      <c r="E51" s="1"/>
      <c r="F51" s="23"/>
      <c r="G51" s="71"/>
      <c r="H51" s="101">
        <v>0</v>
      </c>
    </row>
    <row r="52" spans="1:8" ht="15" customHeight="1">
      <c r="A52" s="1" t="s">
        <v>51</v>
      </c>
      <c r="B52" s="1"/>
      <c r="C52" s="1"/>
      <c r="D52" s="80">
        <v>565</v>
      </c>
      <c r="E52" s="1"/>
      <c r="F52" s="53">
        <v>866983</v>
      </c>
      <c r="G52" s="80">
        <v>818</v>
      </c>
      <c r="H52" s="80">
        <v>420</v>
      </c>
    </row>
    <row r="53" spans="1:8" ht="18" customHeight="1">
      <c r="A53" s="1" t="s">
        <v>86</v>
      </c>
      <c r="B53" s="1"/>
      <c r="C53" s="1"/>
      <c r="D53" s="99">
        <f>SUM(D48:D52)</f>
        <v>-18350</v>
      </c>
      <c r="E53" s="1"/>
      <c r="F53" s="49">
        <f>SUM(F49:F50)</f>
        <v>-18209832</v>
      </c>
      <c r="G53" s="77">
        <f>SUM(G49:G50)</f>
        <v>-18439</v>
      </c>
      <c r="H53" s="99">
        <f>SUM(H48:H52)</f>
        <v>-20561</v>
      </c>
    </row>
    <row r="54" spans="1:7" ht="15" customHeight="1">
      <c r="A54" s="1"/>
      <c r="B54" s="1"/>
      <c r="C54" s="1"/>
      <c r="D54" s="47"/>
      <c r="E54" s="1"/>
      <c r="F54" s="48"/>
      <c r="G54" s="47"/>
    </row>
    <row r="55" spans="1:7" ht="15" customHeight="1">
      <c r="A55" s="2" t="s">
        <v>87</v>
      </c>
      <c r="B55" s="1"/>
      <c r="C55" s="1"/>
      <c r="D55" s="77"/>
      <c r="E55" s="1"/>
      <c r="G55" s="77"/>
    </row>
    <row r="56" spans="1:8" ht="15" customHeight="1">
      <c r="A56" s="1" t="s">
        <v>92</v>
      </c>
      <c r="B56" s="1"/>
      <c r="C56" s="1"/>
      <c r="D56" s="101">
        <v>0</v>
      </c>
      <c r="E56" s="28"/>
      <c r="F56" s="23">
        <v>13219428</v>
      </c>
      <c r="G56" s="71">
        <v>0</v>
      </c>
      <c r="H56" s="101">
        <v>7920</v>
      </c>
    </row>
    <row r="57" spans="1:8" ht="15">
      <c r="A57" s="1" t="s">
        <v>56</v>
      </c>
      <c r="B57" s="1"/>
      <c r="C57" s="1"/>
      <c r="D57" s="47">
        <v>-17659</v>
      </c>
      <c r="E57" s="28"/>
      <c r="F57" s="48">
        <f>-929382</f>
        <v>-929382</v>
      </c>
      <c r="G57" s="78"/>
      <c r="H57" s="47">
        <v>-14659</v>
      </c>
    </row>
    <row r="58" spans="1:8" ht="15" customHeight="1">
      <c r="A58" s="1" t="s">
        <v>91</v>
      </c>
      <c r="B58" s="1"/>
      <c r="C58" s="1"/>
      <c r="D58" s="71">
        <v>0</v>
      </c>
      <c r="E58" s="1"/>
      <c r="G58" s="77"/>
      <c r="H58" s="71">
        <v>-1244</v>
      </c>
    </row>
    <row r="59" spans="1:8" ht="15" customHeight="1">
      <c r="A59" s="1" t="s">
        <v>55</v>
      </c>
      <c r="B59" s="1"/>
      <c r="C59" s="1"/>
      <c r="D59" s="71">
        <v>-12888</v>
      </c>
      <c r="E59" s="2"/>
      <c r="F59" s="50"/>
      <c r="G59" s="77">
        <v>-6000</v>
      </c>
      <c r="H59" s="71">
        <v>-11353</v>
      </c>
    </row>
    <row r="60" spans="1:8" ht="18" customHeight="1">
      <c r="A60" s="1" t="s">
        <v>90</v>
      </c>
      <c r="B60" s="1"/>
      <c r="C60" s="1"/>
      <c r="D60" s="99">
        <f>SUM(D56:D59)</f>
        <v>-30547</v>
      </c>
      <c r="E60" s="1"/>
      <c r="F60" s="49">
        <f>SUM(F56:F59)</f>
        <v>12290046</v>
      </c>
      <c r="G60" s="77">
        <f>SUM(G58:G59)</f>
        <v>-6000</v>
      </c>
      <c r="H60" s="99">
        <f>SUM(H56:H59)</f>
        <v>-19336</v>
      </c>
    </row>
    <row r="61" spans="1:7" ht="15" customHeight="1">
      <c r="A61" s="1"/>
      <c r="B61" s="1"/>
      <c r="C61" s="1"/>
      <c r="D61" s="77"/>
      <c r="E61" s="1"/>
      <c r="G61" s="77"/>
    </row>
    <row r="62" spans="1:8" ht="15" customHeight="1">
      <c r="A62" s="2" t="s">
        <v>57</v>
      </c>
      <c r="B62" s="1"/>
      <c r="C62" s="1"/>
      <c r="D62" s="47">
        <f>D60+D53+D45</f>
        <v>-2975</v>
      </c>
      <c r="E62" s="1"/>
      <c r="F62" s="23">
        <f>F60+F53+F45</f>
        <v>-43955834</v>
      </c>
      <c r="G62" s="47">
        <f>G60+G53+G45</f>
        <v>-42799</v>
      </c>
      <c r="H62" s="111">
        <f>H45+H53+H60</f>
        <v>-21074</v>
      </c>
    </row>
    <row r="63" spans="1:7" ht="15" customHeight="1">
      <c r="A63" s="1"/>
      <c r="B63" s="1"/>
      <c r="C63" s="1"/>
      <c r="D63" s="47"/>
      <c r="E63" s="1"/>
      <c r="F63" s="23"/>
      <c r="G63" s="47"/>
    </row>
    <row r="64" spans="1:8" ht="15" customHeight="1">
      <c r="A64" s="2" t="s">
        <v>88</v>
      </c>
      <c r="B64" s="1"/>
      <c r="C64" s="1"/>
      <c r="D64" s="82">
        <v>97481</v>
      </c>
      <c r="E64" s="1"/>
      <c r="F64" s="55">
        <v>26487895</v>
      </c>
      <c r="G64" s="82">
        <v>69580</v>
      </c>
      <c r="H64" s="82">
        <v>87853</v>
      </c>
    </row>
    <row r="65" spans="1:7" ht="15" customHeight="1">
      <c r="A65" s="1"/>
      <c r="B65" s="1"/>
      <c r="C65" s="1"/>
      <c r="D65" s="83"/>
      <c r="E65" s="1"/>
      <c r="F65" s="56"/>
      <c r="G65" s="83"/>
    </row>
    <row r="66" spans="1:8" ht="15" customHeight="1" thickBot="1">
      <c r="A66" s="2" t="s">
        <v>58</v>
      </c>
      <c r="B66" s="1"/>
      <c r="C66" s="1"/>
      <c r="D66" s="84">
        <f>D62+D64</f>
        <v>94506</v>
      </c>
      <c r="E66" s="1"/>
      <c r="F66" s="57">
        <f>F62+F64</f>
        <v>-17467939</v>
      </c>
      <c r="G66" s="84">
        <f>G62+G64</f>
        <v>26781</v>
      </c>
      <c r="H66" s="84">
        <f>H62+H64</f>
        <v>66779</v>
      </c>
    </row>
    <row r="67" spans="1:8" ht="15" customHeight="1" thickTop="1">
      <c r="A67" s="2"/>
      <c r="B67" s="1"/>
      <c r="C67" s="1"/>
      <c r="D67" s="81"/>
      <c r="E67" s="1"/>
      <c r="F67" s="54"/>
      <c r="G67" s="81"/>
      <c r="H67" s="81"/>
    </row>
    <row r="68" spans="1:8" ht="15" customHeight="1">
      <c r="A68" s="2" t="s">
        <v>141</v>
      </c>
      <c r="B68" s="1"/>
      <c r="C68" s="1"/>
      <c r="D68" s="81"/>
      <c r="E68" s="1"/>
      <c r="F68" s="54"/>
      <c r="G68" s="81"/>
      <c r="H68" s="81"/>
    </row>
    <row r="69" spans="1:8" ht="15" customHeight="1">
      <c r="A69" s="2"/>
      <c r="B69" s="2" t="s">
        <v>142</v>
      </c>
      <c r="C69" s="1"/>
      <c r="D69" s="8"/>
      <c r="E69" s="2"/>
      <c r="F69" s="165"/>
      <c r="G69" s="164"/>
      <c r="H69" s="8"/>
    </row>
    <row r="70" spans="1:8" ht="15" customHeight="1">
      <c r="A70" s="2"/>
      <c r="B70" s="1"/>
      <c r="C70" s="1"/>
      <c r="D70" s="164" t="s">
        <v>143</v>
      </c>
      <c r="E70" s="1"/>
      <c r="F70" s="54"/>
      <c r="G70" s="81"/>
      <c r="H70" s="164" t="s">
        <v>144</v>
      </c>
    </row>
    <row r="71" spans="1:8" ht="15" customHeight="1">
      <c r="A71" s="2"/>
      <c r="B71" s="1"/>
      <c r="C71" s="1"/>
      <c r="D71" s="164" t="s">
        <v>9</v>
      </c>
      <c r="E71" s="1"/>
      <c r="F71" s="54"/>
      <c r="G71" s="81"/>
      <c r="H71" s="164" t="s">
        <v>9</v>
      </c>
    </row>
    <row r="72" spans="1:8" ht="15" customHeight="1">
      <c r="A72" s="1" t="s">
        <v>140</v>
      </c>
      <c r="B72" s="1"/>
      <c r="C72" s="1"/>
      <c r="D72" s="81">
        <f>' BS '!C27</f>
        <v>94531</v>
      </c>
      <c r="E72" s="1"/>
      <c r="F72" s="54"/>
      <c r="G72" s="81"/>
      <c r="H72" s="81">
        <v>68604</v>
      </c>
    </row>
    <row r="73" spans="1:8" ht="15" customHeight="1">
      <c r="A73" s="68" t="s">
        <v>150</v>
      </c>
      <c r="B73" s="1"/>
      <c r="C73" s="1"/>
      <c r="D73" s="78">
        <v>-25</v>
      </c>
      <c r="E73" s="1"/>
      <c r="G73" s="77"/>
      <c r="H73" s="101">
        <v>-1825</v>
      </c>
    </row>
    <row r="74" spans="1:8" ht="27.75" customHeight="1" thickBot="1">
      <c r="A74" s="68"/>
      <c r="B74" s="1"/>
      <c r="C74" s="1"/>
      <c r="D74" s="166">
        <f>SUM(D72:D73)</f>
        <v>94506</v>
      </c>
      <c r="E74" s="1"/>
      <c r="G74" s="77"/>
      <c r="H74" s="73">
        <f>SUM(H72:H73)</f>
        <v>66779</v>
      </c>
    </row>
    <row r="75" spans="1:7" ht="15" customHeight="1" thickTop="1">
      <c r="A75" s="68"/>
      <c r="B75" s="1"/>
      <c r="C75" s="1"/>
      <c r="D75" s="77"/>
      <c r="E75" s="1"/>
      <c r="G75" s="77"/>
    </row>
    <row r="76" spans="1:8" s="35" customFormat="1" ht="15" customHeight="1">
      <c r="A76" s="74" t="s">
        <v>134</v>
      </c>
      <c r="B76" s="1"/>
      <c r="C76" s="1"/>
      <c r="D76" s="77"/>
      <c r="E76" s="1"/>
      <c r="F76" s="58"/>
      <c r="G76" s="77"/>
      <c r="H76" s="101"/>
    </row>
    <row r="77" spans="1:8" s="35" customFormat="1" ht="15" customHeight="1">
      <c r="A77" s="68" t="s">
        <v>146</v>
      </c>
      <c r="B77" s="1"/>
      <c r="C77" s="1"/>
      <c r="D77" s="77"/>
      <c r="E77" s="1"/>
      <c r="F77" s="58"/>
      <c r="G77" s="77"/>
      <c r="H77" s="101"/>
    </row>
    <row r="78" spans="1:8" s="35" customFormat="1" ht="15.75">
      <c r="A78" s="74"/>
      <c r="B78" s="8"/>
      <c r="C78" s="14"/>
      <c r="D78" s="8"/>
      <c r="E78" s="14"/>
      <c r="F78" s="1"/>
      <c r="G78" s="8"/>
      <c r="H78" s="101"/>
    </row>
    <row r="79" spans="1:8" s="35" customFormat="1" ht="15.75">
      <c r="A79" s="74"/>
      <c r="B79" s="8"/>
      <c r="C79" s="14"/>
      <c r="D79" s="8"/>
      <c r="E79" s="14"/>
      <c r="F79" s="1"/>
      <c r="G79" s="8"/>
      <c r="H79" s="101"/>
    </row>
    <row r="80" spans="1:8" s="35" customFormat="1" ht="15.75">
      <c r="A80" s="34"/>
      <c r="D80" s="58"/>
      <c r="F80" s="58"/>
      <c r="G80" s="58"/>
      <c r="H80" s="101"/>
    </row>
    <row r="81" spans="1:8" s="35" customFormat="1" ht="15.75">
      <c r="A81" s="34"/>
      <c r="D81" s="58"/>
      <c r="F81" s="58"/>
      <c r="G81" s="58"/>
      <c r="H81" s="101"/>
    </row>
    <row r="82" spans="1:8" s="35" customFormat="1" ht="15.75">
      <c r="A82" s="34"/>
      <c r="D82" s="58"/>
      <c r="F82" s="58"/>
      <c r="G82" s="58"/>
      <c r="H82" s="101"/>
    </row>
    <row r="83" spans="1:8" s="35" customFormat="1" ht="15.75">
      <c r="A83" s="34"/>
      <c r="D83" s="58"/>
      <c r="F83" s="58"/>
      <c r="G83" s="58"/>
      <c r="H83" s="101"/>
    </row>
    <row r="84" spans="1:8" s="35" customFormat="1" ht="15.75">
      <c r="A84" s="34"/>
      <c r="D84" s="58"/>
      <c r="F84" s="58"/>
      <c r="G84" s="58"/>
      <c r="H84" s="101"/>
    </row>
    <row r="85" spans="1:8" s="35" customFormat="1" ht="15.75">
      <c r="A85" s="34"/>
      <c r="D85" s="58"/>
      <c r="F85" s="58"/>
      <c r="G85" s="58"/>
      <c r="H85" s="101"/>
    </row>
    <row r="86" spans="1:8" s="35" customFormat="1" ht="15.75">
      <c r="A86" s="34"/>
      <c r="D86" s="58"/>
      <c r="F86" s="58"/>
      <c r="G86" s="58"/>
      <c r="H86" s="101"/>
    </row>
    <row r="87" spans="1:8" s="35" customFormat="1" ht="15.75">
      <c r="A87" s="34"/>
      <c r="D87" s="58"/>
      <c r="F87" s="58"/>
      <c r="G87" s="58"/>
      <c r="H87" s="101"/>
    </row>
    <row r="88" spans="1:8" s="35" customFormat="1" ht="15.75">
      <c r="A88" s="34"/>
      <c r="D88" s="58"/>
      <c r="F88" s="58"/>
      <c r="G88" s="58"/>
      <c r="H88" s="101"/>
    </row>
    <row r="89" spans="1:8" s="35" customFormat="1" ht="15.75">
      <c r="A89" s="34"/>
      <c r="D89" s="58"/>
      <c r="F89" s="58"/>
      <c r="G89" s="58"/>
      <c r="H89" s="101"/>
    </row>
    <row r="90" spans="1:8" s="35" customFormat="1" ht="15.75">
      <c r="A90" s="34"/>
      <c r="D90" s="58"/>
      <c r="F90" s="58"/>
      <c r="G90" s="58"/>
      <c r="H90" s="101"/>
    </row>
    <row r="91" spans="1:8" s="35" customFormat="1" ht="15.75">
      <c r="A91" s="34"/>
      <c r="D91" s="58"/>
      <c r="F91" s="58"/>
      <c r="G91" s="58"/>
      <c r="H91" s="101"/>
    </row>
    <row r="92" spans="1:8" s="35" customFormat="1" ht="15.75">
      <c r="A92" s="34"/>
      <c r="D92" s="58"/>
      <c r="F92" s="58"/>
      <c r="G92" s="58"/>
      <c r="H92" s="101"/>
    </row>
    <row r="93" spans="1:8" s="35" customFormat="1" ht="15.75">
      <c r="A93" s="34"/>
      <c r="D93" s="58"/>
      <c r="F93" s="58"/>
      <c r="G93" s="58"/>
      <c r="H93" s="101"/>
    </row>
    <row r="94" spans="1:8" s="35" customFormat="1" ht="15.75">
      <c r="A94" s="34"/>
      <c r="D94" s="58"/>
      <c r="F94" s="58"/>
      <c r="G94" s="58"/>
      <c r="H94" s="101"/>
    </row>
    <row r="95" spans="1:8" s="35" customFormat="1" ht="15.75">
      <c r="A95" s="34"/>
      <c r="D95" s="58"/>
      <c r="F95" s="58"/>
      <c r="G95" s="58"/>
      <c r="H95" s="101"/>
    </row>
    <row r="96" spans="1:8" s="35" customFormat="1" ht="15.75">
      <c r="A96" s="34"/>
      <c r="D96" s="58"/>
      <c r="F96" s="58"/>
      <c r="G96" s="58"/>
      <c r="H96" s="101"/>
    </row>
    <row r="97" spans="1:8" s="35" customFormat="1" ht="15.75">
      <c r="A97" s="34"/>
      <c r="D97" s="58"/>
      <c r="F97" s="58"/>
      <c r="G97" s="58"/>
      <c r="H97" s="101"/>
    </row>
    <row r="98" spans="1:8" s="35" customFormat="1" ht="15.75">
      <c r="A98" s="34"/>
      <c r="D98" s="58"/>
      <c r="F98" s="58"/>
      <c r="G98" s="58"/>
      <c r="H98" s="101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  <row r="105" ht="15">
      <c r="A105" s="30"/>
    </row>
    <row r="106" ht="15">
      <c r="A106" s="30"/>
    </row>
    <row r="107" ht="15">
      <c r="A107" s="30"/>
    </row>
    <row r="108" ht="15">
      <c r="A108" s="30"/>
    </row>
    <row r="109" ht="15">
      <c r="A109" s="30"/>
    </row>
    <row r="110" ht="15">
      <c r="A110" s="30"/>
    </row>
    <row r="111" ht="15">
      <c r="A111" s="30"/>
    </row>
    <row r="112" ht="15">
      <c r="A112" s="30"/>
    </row>
    <row r="113" ht="15">
      <c r="A113" s="30"/>
    </row>
    <row r="114" ht="15">
      <c r="A114" s="30"/>
    </row>
    <row r="115" ht="15">
      <c r="A115" s="30"/>
    </row>
    <row r="116" ht="15">
      <c r="A116" s="30"/>
    </row>
    <row r="117" ht="15">
      <c r="A117" s="30"/>
    </row>
    <row r="118" ht="15">
      <c r="A118" s="30"/>
    </row>
    <row r="119" ht="15">
      <c r="A119" s="30"/>
    </row>
    <row r="120" ht="15">
      <c r="A120" s="30"/>
    </row>
    <row r="121" ht="15">
      <c r="A121" s="30"/>
    </row>
    <row r="122" ht="15">
      <c r="A122" s="30"/>
    </row>
    <row r="123" ht="15">
      <c r="A123" s="30"/>
    </row>
    <row r="124" ht="15">
      <c r="A124" s="30"/>
    </row>
    <row r="125" ht="15">
      <c r="A125" s="30"/>
    </row>
    <row r="126" ht="15">
      <c r="A126" s="30"/>
    </row>
    <row r="127" ht="15">
      <c r="A127" s="30"/>
    </row>
    <row r="128" ht="15">
      <c r="A128" s="30"/>
    </row>
    <row r="129" ht="15">
      <c r="A129" s="30"/>
    </row>
    <row r="130" ht="15">
      <c r="A130" s="30"/>
    </row>
    <row r="131" ht="15">
      <c r="A131" s="30"/>
    </row>
    <row r="132" ht="15">
      <c r="A132" s="30"/>
    </row>
    <row r="133" ht="15">
      <c r="A133" s="30"/>
    </row>
    <row r="134" ht="15">
      <c r="A134" s="30"/>
    </row>
    <row r="135" ht="15">
      <c r="A135" s="30"/>
    </row>
    <row r="136" ht="15">
      <c r="A136" s="30"/>
    </row>
    <row r="137" ht="15">
      <c r="A137" s="30"/>
    </row>
    <row r="138" ht="15">
      <c r="A138" s="30"/>
    </row>
    <row r="139" ht="15">
      <c r="A139" s="30"/>
    </row>
    <row r="140" ht="15">
      <c r="A140" s="30"/>
    </row>
    <row r="141" ht="15">
      <c r="A141" s="30"/>
    </row>
    <row r="142" ht="15">
      <c r="A142" s="30"/>
    </row>
    <row r="143" ht="15">
      <c r="A143" s="30"/>
    </row>
    <row r="144" ht="15">
      <c r="A144" s="30"/>
    </row>
    <row r="145" ht="15">
      <c r="A145" s="30"/>
    </row>
    <row r="146" ht="15">
      <c r="A146" s="30"/>
    </row>
    <row r="147" ht="15">
      <c r="A147" s="30"/>
    </row>
    <row r="148" ht="15">
      <c r="A148" s="30"/>
    </row>
    <row r="149" ht="15">
      <c r="A149" s="30"/>
    </row>
    <row r="150" ht="15">
      <c r="A150" s="30"/>
    </row>
    <row r="151" ht="15">
      <c r="A151" s="30"/>
    </row>
    <row r="152" ht="15">
      <c r="A152" s="30"/>
    </row>
    <row r="153" ht="15">
      <c r="A153" s="30"/>
    </row>
    <row r="154" ht="15">
      <c r="A154" s="30"/>
    </row>
    <row r="155" ht="15">
      <c r="A155" s="30"/>
    </row>
    <row r="156" ht="15">
      <c r="A156" s="30"/>
    </row>
    <row r="157" ht="15">
      <c r="A157" s="30"/>
    </row>
    <row r="158" ht="15">
      <c r="A158" s="30"/>
    </row>
    <row r="159" ht="15">
      <c r="A159" s="30"/>
    </row>
    <row r="160" ht="15">
      <c r="A160" s="30"/>
    </row>
    <row r="161" ht="15">
      <c r="A161" s="30"/>
    </row>
    <row r="162" ht="15">
      <c r="A162" s="30"/>
    </row>
    <row r="163" ht="15">
      <c r="A163" s="30"/>
    </row>
    <row r="164" ht="15">
      <c r="A164" s="30"/>
    </row>
    <row r="165" ht="15">
      <c r="A165" s="30"/>
    </row>
    <row r="166" ht="15">
      <c r="A166" s="30"/>
    </row>
    <row r="167" ht="15">
      <c r="A167" s="30"/>
    </row>
    <row r="168" ht="15">
      <c r="A168" s="30"/>
    </row>
    <row r="169" ht="15">
      <c r="A169" s="30"/>
    </row>
    <row r="170" ht="15">
      <c r="A170" s="30"/>
    </row>
    <row r="171" ht="15">
      <c r="A171" s="30"/>
    </row>
    <row r="172" ht="15">
      <c r="A172" s="30"/>
    </row>
    <row r="173" ht="15">
      <c r="A173" s="30"/>
    </row>
    <row r="174" ht="15">
      <c r="A174" s="30"/>
    </row>
    <row r="175" ht="15">
      <c r="A175" s="30"/>
    </row>
    <row r="176" ht="15">
      <c r="A176" s="30"/>
    </row>
    <row r="177" ht="15">
      <c r="A177" s="30"/>
    </row>
    <row r="178" ht="15">
      <c r="A178" s="30"/>
    </row>
    <row r="179" ht="15">
      <c r="A179" s="30"/>
    </row>
    <row r="180" ht="15">
      <c r="A180" s="30"/>
    </row>
    <row r="181" ht="15">
      <c r="A181" s="30"/>
    </row>
    <row r="182" ht="15">
      <c r="A182" s="30"/>
    </row>
    <row r="183" ht="15">
      <c r="A183" s="30"/>
    </row>
    <row r="184" ht="15">
      <c r="A184" s="30"/>
    </row>
    <row r="185" ht="15">
      <c r="A185" s="30"/>
    </row>
    <row r="186" ht="15">
      <c r="A186" s="30"/>
    </row>
    <row r="187" ht="15">
      <c r="A187" s="30"/>
    </row>
    <row r="188" ht="15">
      <c r="A188" s="30"/>
    </row>
    <row r="189" ht="15">
      <c r="A189" s="30"/>
    </row>
    <row r="190" ht="15">
      <c r="A190" s="30"/>
    </row>
    <row r="191" ht="15">
      <c r="A191" s="30"/>
    </row>
    <row r="192" ht="15">
      <c r="A192" s="30"/>
    </row>
  </sheetData>
  <printOptions/>
  <pageMargins left="0.75" right="0.5" top="0.3" bottom="0.5" header="0.5" footer="0.25"/>
  <pageSetup fitToHeight="1" fitToWidth="1" horizontalDpi="300" verticalDpi="300" orientation="portrait" paperSize="9" scale="73" r:id="rId2"/>
  <headerFooter alignWithMargins="0">
    <oddFooter>&amp;C&amp;"Times New Roman CE,Regular"&amp;9Page 4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Tengis Corporate Services Sdn. Bhd.</cp:lastModifiedBy>
  <cp:lastPrinted>2006-12-19T03:03:49Z</cp:lastPrinted>
  <dcterms:created xsi:type="dcterms:W3CDTF">2002-10-16T03:54:20Z</dcterms:created>
  <dcterms:modified xsi:type="dcterms:W3CDTF">2006-12-19T03:03:56Z</dcterms:modified>
  <cp:category/>
  <cp:version/>
  <cp:contentType/>
  <cp:contentStatus/>
</cp:coreProperties>
</file>